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6"/>
  <workbookPr/>
  <mc:AlternateContent xmlns:mc="http://schemas.openxmlformats.org/markup-compatibility/2006">
    <mc:Choice Requires="x15">
      <x15ac:absPath xmlns:x15ac="http://schemas.microsoft.com/office/spreadsheetml/2010/11/ac" url="C:\Users\div013\OneDrive - VŠB-TU Ostrava\Plocha\Tereza\Investice\Akumulace sportovní hala\2\Rozpočty aktualizované\"/>
    </mc:Choice>
  </mc:AlternateContent>
  <xr:revisionPtr revIDLastSave="0" documentId="13_ncr:1_{4DF9BC40-B3FA-49D2-AF72-CDD02E94126D}" xr6:coauthVersionLast="36" xr6:coauthVersionMax="36" xr10:uidLastSave="{00000000-0000-0000-0000-000000000000}"/>
  <bookViews>
    <workbookView xWindow="0" yWindow="0" windowWidth="23040" windowHeight="9300" activeTab="1" xr2:uid="{00000000-000D-0000-FFFF-FFFF00000000}"/>
  </bookViews>
  <sheets>
    <sheet name="Rekapitulace stavby" sheetId="1" r:id="rId1"/>
    <sheet name="SO 01 - Víceúčelová sport..." sheetId="2" r:id="rId2"/>
    <sheet name="1 - Stavebně technické ře..." sheetId="3" r:id="rId3"/>
    <sheet name="2 - Stavebně technické ře..." sheetId="4" r:id="rId4"/>
    <sheet name="SO 03 - Kabelový přívod N..." sheetId="5" r:id="rId5"/>
    <sheet name="VON - Vedlejší a ostatní ..." sheetId="6" r:id="rId6"/>
  </sheets>
  <definedNames>
    <definedName name="_xlnm._FilterDatabase" localSheetId="2" hidden="1">'1 - Stavebně technické ře...'!$C$147:$K$537</definedName>
    <definedName name="_xlnm._FilterDatabase" localSheetId="3" hidden="1">'2 - Stavebně technické ře...'!$C$125:$K$159</definedName>
    <definedName name="_xlnm._FilterDatabase" localSheetId="1" hidden="1">'SO 01 - Víceúčelová sport...'!$C$125:$K$190</definedName>
    <definedName name="_xlnm._FilterDatabase" localSheetId="4" hidden="1">'SO 03 - Kabelový přívod N...'!$C$120:$K$123</definedName>
    <definedName name="_xlnm._FilterDatabase" localSheetId="5" hidden="1">'VON - Vedlejší a ostatní ...'!$C$126:$K$158</definedName>
    <definedName name="_xlnm.Print_Titles" localSheetId="2">'1 - Stavebně technické ře...'!$147:$147</definedName>
    <definedName name="_xlnm.Print_Titles" localSheetId="3">'2 - Stavebně technické ře...'!$125:$125</definedName>
    <definedName name="_xlnm.Print_Titles" localSheetId="0">'Rekapitulace stavby'!$92:$92</definedName>
    <definedName name="_xlnm.Print_Titles" localSheetId="1">'SO 01 - Víceúčelová sport...'!$125:$125</definedName>
    <definedName name="_xlnm.Print_Titles" localSheetId="4">'SO 03 - Kabelový přívod N...'!$120:$120</definedName>
    <definedName name="_xlnm.Print_Titles" localSheetId="5">'VON - Vedlejší a ostatní ...'!$126:$126</definedName>
    <definedName name="_xlnm.Print_Area" localSheetId="2">'1 - Stavebně technické ře...'!$C$4:$J$43,'1 - Stavebně technické ře...'!$C$50:$J$76,'1 - Stavebně technické ře...'!$C$82:$J$125,'1 - Stavebně technické ře...'!$C$131:$K$537</definedName>
    <definedName name="_xlnm.Print_Area" localSheetId="3">'2 - Stavebně technické ře...'!$C$4:$J$43,'2 - Stavebně technické ře...'!$C$50:$J$76,'2 - Stavebně technické ře...'!$C$82:$J$103,'2 - Stavebně technické ře...'!$C$109:$K$159</definedName>
    <definedName name="_xlnm.Print_Area" localSheetId="0">'Rekapitulace stavby'!$D$4:$AO$76,'Rekapitulace stavby'!$C$82:$AQ$102</definedName>
    <definedName name="_xlnm.Print_Area" localSheetId="1">'SO 01 - Víceúčelová sport...'!$C$4:$J$41,'SO 01 - Víceúčelová sport...'!$C$50:$J$76,'SO 01 - Víceúčelová sport...'!$C$82:$J$105,'SO 01 - Víceúčelová sport...'!$C$111:$K$190</definedName>
    <definedName name="_xlnm.Print_Area" localSheetId="4">'SO 03 - Kabelový přívod N...'!$C$4:$J$41,'SO 03 - Kabelový přívod N...'!$C$50:$J$76,'SO 03 - Kabelový přívod N...'!$C$82:$J$100,'SO 03 - Kabelový přívod N...'!$C$106:$K$123</definedName>
    <definedName name="_xlnm.Print_Area" localSheetId="5">'VON - Vedlejší a ostatní ...'!$C$4:$J$41,'VON - Vedlejší a ostatní ...'!$C$50:$J$76,'VON - Vedlejší a ostatní ...'!$C$82:$J$106,'VON - Vedlejší a ostatní ...'!$C$112:$K$158</definedName>
  </definedNames>
  <calcPr calcId="191029"/>
</workbook>
</file>

<file path=xl/calcChain.xml><?xml version="1.0" encoding="utf-8"?>
<calcChain xmlns="http://schemas.openxmlformats.org/spreadsheetml/2006/main">
  <c r="AK30" i="1" l="1"/>
  <c r="J361" i="3" l="1"/>
  <c r="J39" i="6" l="1"/>
  <c r="J38" i="6"/>
  <c r="AY101" i="1" s="1"/>
  <c r="J37" i="6"/>
  <c r="AX101" i="1"/>
  <c r="BI157" i="6"/>
  <c r="BH157" i="6"/>
  <c r="BG157" i="6"/>
  <c r="BF157" i="6"/>
  <c r="T157" i="6"/>
  <c r="T156" i="6" s="1"/>
  <c r="R157" i="6"/>
  <c r="R156" i="6"/>
  <c r="P157" i="6"/>
  <c r="P156" i="6" s="1"/>
  <c r="BI155" i="6"/>
  <c r="BH155" i="6"/>
  <c r="BG155" i="6"/>
  <c r="BF155" i="6"/>
  <c r="T155" i="6"/>
  <c r="R155" i="6"/>
  <c r="P155" i="6"/>
  <c r="BI153" i="6"/>
  <c r="BH153" i="6"/>
  <c r="BG153" i="6"/>
  <c r="BF153" i="6"/>
  <c r="T153" i="6"/>
  <c r="R153" i="6"/>
  <c r="P153" i="6"/>
  <c r="BI150" i="6"/>
  <c r="BH150" i="6"/>
  <c r="BG150" i="6"/>
  <c r="BF150" i="6"/>
  <c r="T150" i="6"/>
  <c r="R150" i="6"/>
  <c r="P150" i="6"/>
  <c r="BI148" i="6"/>
  <c r="BH148" i="6"/>
  <c r="BG148" i="6"/>
  <c r="BF148" i="6"/>
  <c r="T148" i="6"/>
  <c r="R148" i="6"/>
  <c r="P148" i="6"/>
  <c r="BI145" i="6"/>
  <c r="BH145" i="6"/>
  <c r="BG145" i="6"/>
  <c r="BF145" i="6"/>
  <c r="T145" i="6"/>
  <c r="R145" i="6"/>
  <c r="P145" i="6"/>
  <c r="BI143" i="6"/>
  <c r="BH143" i="6"/>
  <c r="BG143" i="6"/>
  <c r="BF143" i="6"/>
  <c r="T143" i="6"/>
  <c r="R143" i="6"/>
  <c r="P143" i="6"/>
  <c r="BI141" i="6"/>
  <c r="BH141" i="6"/>
  <c r="BG141" i="6"/>
  <c r="BF141" i="6"/>
  <c r="T141" i="6"/>
  <c r="R141" i="6"/>
  <c r="P141" i="6"/>
  <c r="BI138" i="6"/>
  <c r="BH138" i="6"/>
  <c r="BG138" i="6"/>
  <c r="BF138" i="6"/>
  <c r="T138" i="6"/>
  <c r="T137" i="6" s="1"/>
  <c r="R138" i="6"/>
  <c r="R137" i="6"/>
  <c r="P138" i="6"/>
  <c r="P137" i="6"/>
  <c r="BI135" i="6"/>
  <c r="BH135" i="6"/>
  <c r="BG135" i="6"/>
  <c r="BF135" i="6"/>
  <c r="T135" i="6"/>
  <c r="R135" i="6"/>
  <c r="P135" i="6"/>
  <c r="BI133" i="6"/>
  <c r="BH133" i="6"/>
  <c r="BG133" i="6"/>
  <c r="BF133" i="6"/>
  <c r="T133" i="6"/>
  <c r="R133" i="6"/>
  <c r="P133" i="6"/>
  <c r="BI132" i="6"/>
  <c r="BH132" i="6"/>
  <c r="BG132" i="6"/>
  <c r="BF132" i="6"/>
  <c r="T132" i="6"/>
  <c r="R132" i="6"/>
  <c r="P132" i="6"/>
  <c r="BI130" i="6"/>
  <c r="BH130" i="6"/>
  <c r="BG130" i="6"/>
  <c r="BF130" i="6"/>
  <c r="T130" i="6"/>
  <c r="R130" i="6"/>
  <c r="P130" i="6"/>
  <c r="F124" i="6"/>
  <c r="J123" i="6"/>
  <c r="F123" i="6"/>
  <c r="F121" i="6"/>
  <c r="E119" i="6"/>
  <c r="F94" i="6"/>
  <c r="J93" i="6"/>
  <c r="F93" i="6"/>
  <c r="F91" i="6"/>
  <c r="E89" i="6"/>
  <c r="J26" i="6"/>
  <c r="E26" i="6"/>
  <c r="J124" i="6" s="1"/>
  <c r="J25" i="6"/>
  <c r="J121" i="6"/>
  <c r="E7" i="6"/>
  <c r="E115" i="6"/>
  <c r="J39" i="5"/>
  <c r="J38" i="5"/>
  <c r="AY100" i="1" s="1"/>
  <c r="J37" i="5"/>
  <c r="AX100" i="1"/>
  <c r="BI123" i="5"/>
  <c r="F39" i="5" s="1"/>
  <c r="BD100" i="1" s="1"/>
  <c r="BH123" i="5"/>
  <c r="F38" i="5" s="1"/>
  <c r="BC100" i="1" s="1"/>
  <c r="BG123" i="5"/>
  <c r="BF123" i="5"/>
  <c r="J36" i="5" s="1"/>
  <c r="AW100" i="1" s="1"/>
  <c r="T123" i="5"/>
  <c r="T122" i="5" s="1"/>
  <c r="T121" i="5" s="1"/>
  <c r="R123" i="5"/>
  <c r="R122" i="5" s="1"/>
  <c r="R121" i="5" s="1"/>
  <c r="P123" i="5"/>
  <c r="P122" i="5"/>
  <c r="P121" i="5"/>
  <c r="AU100" i="1" s="1"/>
  <c r="F118" i="5"/>
  <c r="J117" i="5"/>
  <c r="F117" i="5"/>
  <c r="F115" i="5"/>
  <c r="E113" i="5"/>
  <c r="F94" i="5"/>
  <c r="J93" i="5"/>
  <c r="F93" i="5"/>
  <c r="F91" i="5"/>
  <c r="E89" i="5"/>
  <c r="J26" i="5"/>
  <c r="E26" i="5"/>
  <c r="J118" i="5" s="1"/>
  <c r="J25" i="5"/>
  <c r="J14" i="5"/>
  <c r="J91" i="5" s="1"/>
  <c r="E7" i="5"/>
  <c r="E109" i="5" s="1"/>
  <c r="J41" i="4"/>
  <c r="J40" i="4"/>
  <c r="AY99" i="1" s="1"/>
  <c r="J39" i="4"/>
  <c r="AX99" i="1"/>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F120" i="4"/>
  <c r="E118" i="4"/>
  <c r="F93" i="4"/>
  <c r="E91" i="4"/>
  <c r="J28" i="4"/>
  <c r="E28" i="4"/>
  <c r="J123" i="4" s="1"/>
  <c r="J27" i="4"/>
  <c r="J25" i="4"/>
  <c r="E25" i="4"/>
  <c r="J122" i="4" s="1"/>
  <c r="J24" i="4"/>
  <c r="J22" i="4"/>
  <c r="E22" i="4"/>
  <c r="F96" i="4"/>
  <c r="J21" i="4"/>
  <c r="J19" i="4"/>
  <c r="E19" i="4"/>
  <c r="F95" i="4" s="1"/>
  <c r="J18" i="4"/>
  <c r="J93" i="4"/>
  <c r="E7" i="4"/>
  <c r="E85" i="4" s="1"/>
  <c r="J41" i="3"/>
  <c r="J40" i="3"/>
  <c r="AY98" i="1"/>
  <c r="J39" i="3"/>
  <c r="AX98" i="1" s="1"/>
  <c r="BI535" i="3"/>
  <c r="BH535" i="3"/>
  <c r="BG535" i="3"/>
  <c r="BF535" i="3"/>
  <c r="T535" i="3"/>
  <c r="T534" i="3" s="1"/>
  <c r="R535" i="3"/>
  <c r="R534" i="3" s="1"/>
  <c r="P535" i="3"/>
  <c r="P534" i="3" s="1"/>
  <c r="BI531" i="3"/>
  <c r="BH531" i="3"/>
  <c r="BG531" i="3"/>
  <c r="BF531" i="3"/>
  <c r="T531" i="3"/>
  <c r="R531" i="3"/>
  <c r="P531" i="3"/>
  <c r="BI528" i="3"/>
  <c r="BH528" i="3"/>
  <c r="BG528" i="3"/>
  <c r="BF528" i="3"/>
  <c r="T528" i="3"/>
  <c r="R528" i="3"/>
  <c r="P528" i="3"/>
  <c r="BI525" i="3"/>
  <c r="BH525" i="3"/>
  <c r="BG525" i="3"/>
  <c r="BF525" i="3"/>
  <c r="T525" i="3"/>
  <c r="R525" i="3"/>
  <c r="P525" i="3"/>
  <c r="BI522" i="3"/>
  <c r="BH522" i="3"/>
  <c r="BG522" i="3"/>
  <c r="BF522" i="3"/>
  <c r="T522" i="3"/>
  <c r="R522" i="3"/>
  <c r="P522" i="3"/>
  <c r="BI519" i="3"/>
  <c r="BH519" i="3"/>
  <c r="BG519" i="3"/>
  <c r="BF519" i="3"/>
  <c r="T519" i="3"/>
  <c r="R519" i="3"/>
  <c r="P519" i="3"/>
  <c r="BI516" i="3"/>
  <c r="BH516" i="3"/>
  <c r="BG516" i="3"/>
  <c r="BF516" i="3"/>
  <c r="T516" i="3"/>
  <c r="R516" i="3"/>
  <c r="P516" i="3"/>
  <c r="BI512" i="3"/>
  <c r="BH512" i="3"/>
  <c r="BG512" i="3"/>
  <c r="BF512" i="3"/>
  <c r="T512" i="3"/>
  <c r="R512" i="3"/>
  <c r="P512" i="3"/>
  <c r="BI509" i="3"/>
  <c r="BH509" i="3"/>
  <c r="BG509" i="3"/>
  <c r="BF509" i="3"/>
  <c r="T509" i="3"/>
  <c r="R509" i="3"/>
  <c r="P509" i="3"/>
  <c r="BI506" i="3"/>
  <c r="BH506" i="3"/>
  <c r="BG506" i="3"/>
  <c r="BF506" i="3"/>
  <c r="T506" i="3"/>
  <c r="R506" i="3"/>
  <c r="P506" i="3"/>
  <c r="BI503" i="3"/>
  <c r="BH503" i="3"/>
  <c r="BG503" i="3"/>
  <c r="BF503" i="3"/>
  <c r="T503" i="3"/>
  <c r="R503" i="3"/>
  <c r="P503" i="3"/>
  <c r="BI500" i="3"/>
  <c r="BH500" i="3"/>
  <c r="BG500" i="3"/>
  <c r="BF500" i="3"/>
  <c r="T500" i="3"/>
  <c r="R500" i="3"/>
  <c r="P500" i="3"/>
  <c r="BI496" i="3"/>
  <c r="BH496" i="3"/>
  <c r="BG496" i="3"/>
  <c r="BF496" i="3"/>
  <c r="T496" i="3"/>
  <c r="R496" i="3"/>
  <c r="P496" i="3"/>
  <c r="BI493" i="3"/>
  <c r="BH493" i="3"/>
  <c r="BG493" i="3"/>
  <c r="BF493" i="3"/>
  <c r="T493" i="3"/>
  <c r="R493" i="3"/>
  <c r="P493" i="3"/>
  <c r="BI490" i="3"/>
  <c r="BH490" i="3"/>
  <c r="BG490" i="3"/>
  <c r="BF490" i="3"/>
  <c r="T490" i="3"/>
  <c r="R490" i="3"/>
  <c r="P490" i="3"/>
  <c r="BI485" i="3"/>
  <c r="BH485" i="3"/>
  <c r="BG485" i="3"/>
  <c r="BF485" i="3"/>
  <c r="T485" i="3"/>
  <c r="R485" i="3"/>
  <c r="P485" i="3"/>
  <c r="BI484" i="3"/>
  <c r="BH484" i="3"/>
  <c r="BG484" i="3"/>
  <c r="BF484" i="3"/>
  <c r="T484" i="3"/>
  <c r="R484" i="3"/>
  <c r="P484" i="3"/>
  <c r="BI483" i="3"/>
  <c r="BH483" i="3"/>
  <c r="BG483" i="3"/>
  <c r="BF483" i="3"/>
  <c r="T483" i="3"/>
  <c r="R483" i="3"/>
  <c r="P483" i="3"/>
  <c r="BI480" i="3"/>
  <c r="BH480" i="3"/>
  <c r="BG480" i="3"/>
  <c r="BF480" i="3"/>
  <c r="T480" i="3"/>
  <c r="R480" i="3"/>
  <c r="P480" i="3"/>
  <c r="BI477" i="3"/>
  <c r="BH477" i="3"/>
  <c r="BG477" i="3"/>
  <c r="BF477" i="3"/>
  <c r="T477" i="3"/>
  <c r="R477" i="3"/>
  <c r="P477" i="3"/>
  <c r="BI474" i="3"/>
  <c r="BH474" i="3"/>
  <c r="BG474" i="3"/>
  <c r="BF474" i="3"/>
  <c r="T474" i="3"/>
  <c r="R474" i="3"/>
  <c r="P474" i="3"/>
  <c r="BI471" i="3"/>
  <c r="BH471" i="3"/>
  <c r="BG471" i="3"/>
  <c r="BF471" i="3"/>
  <c r="T471" i="3"/>
  <c r="R471" i="3"/>
  <c r="P471" i="3"/>
  <c r="BI468" i="3"/>
  <c r="BH468" i="3"/>
  <c r="BG468" i="3"/>
  <c r="BF468" i="3"/>
  <c r="T468" i="3"/>
  <c r="R468" i="3"/>
  <c r="P468" i="3"/>
  <c r="BI465" i="3"/>
  <c r="BH465" i="3"/>
  <c r="BG465" i="3"/>
  <c r="BF465" i="3"/>
  <c r="T465" i="3"/>
  <c r="R465" i="3"/>
  <c r="P465" i="3"/>
  <c r="BI462" i="3"/>
  <c r="BH462" i="3"/>
  <c r="BG462" i="3"/>
  <c r="BF462" i="3"/>
  <c r="T462" i="3"/>
  <c r="R462" i="3"/>
  <c r="P462" i="3"/>
  <c r="BI459" i="3"/>
  <c r="BH459" i="3"/>
  <c r="BG459" i="3"/>
  <c r="BF459" i="3"/>
  <c r="T459" i="3"/>
  <c r="R459" i="3"/>
  <c r="P459" i="3"/>
  <c r="BI456" i="3"/>
  <c r="BH456" i="3"/>
  <c r="BG456" i="3"/>
  <c r="BF456" i="3"/>
  <c r="T456" i="3"/>
  <c r="R456" i="3"/>
  <c r="P456" i="3"/>
  <c r="BI453" i="3"/>
  <c r="BH453" i="3"/>
  <c r="BG453" i="3"/>
  <c r="BF453" i="3"/>
  <c r="T453" i="3"/>
  <c r="R453" i="3"/>
  <c r="P453" i="3"/>
  <c r="BI450" i="3"/>
  <c r="BH450" i="3"/>
  <c r="BG450" i="3"/>
  <c r="BF450" i="3"/>
  <c r="T450" i="3"/>
  <c r="R450" i="3"/>
  <c r="P450" i="3"/>
  <c r="BI447" i="3"/>
  <c r="BH447" i="3"/>
  <c r="BG447" i="3"/>
  <c r="BF447" i="3"/>
  <c r="T447" i="3"/>
  <c r="R447" i="3"/>
  <c r="P447" i="3"/>
  <c r="BI444" i="3"/>
  <c r="BH444" i="3"/>
  <c r="BG444" i="3"/>
  <c r="BF444" i="3"/>
  <c r="T444" i="3"/>
  <c r="R444" i="3"/>
  <c r="P444" i="3"/>
  <c r="BI441" i="3"/>
  <c r="BH441" i="3"/>
  <c r="BG441" i="3"/>
  <c r="BF441" i="3"/>
  <c r="T441" i="3"/>
  <c r="R441" i="3"/>
  <c r="P441" i="3"/>
  <c r="BI438" i="3"/>
  <c r="BH438" i="3"/>
  <c r="BG438" i="3"/>
  <c r="BF438" i="3"/>
  <c r="T438" i="3"/>
  <c r="R438" i="3"/>
  <c r="P438" i="3"/>
  <c r="BI435" i="3"/>
  <c r="BH435" i="3"/>
  <c r="BG435" i="3"/>
  <c r="BF435" i="3"/>
  <c r="T435" i="3"/>
  <c r="R435" i="3"/>
  <c r="P435" i="3"/>
  <c r="BI432" i="3"/>
  <c r="BH432" i="3"/>
  <c r="BG432" i="3"/>
  <c r="BF432" i="3"/>
  <c r="T432" i="3"/>
  <c r="R432" i="3"/>
  <c r="P432" i="3"/>
  <c r="BI429" i="3"/>
  <c r="BH429" i="3"/>
  <c r="BG429" i="3"/>
  <c r="BF429" i="3"/>
  <c r="T429" i="3"/>
  <c r="R429" i="3"/>
  <c r="P429" i="3"/>
  <c r="BI426" i="3"/>
  <c r="BH426" i="3"/>
  <c r="BG426" i="3"/>
  <c r="BF426" i="3"/>
  <c r="T426" i="3"/>
  <c r="R426" i="3"/>
  <c r="P426" i="3"/>
  <c r="BI423" i="3"/>
  <c r="BH423" i="3"/>
  <c r="BG423" i="3"/>
  <c r="BF423" i="3"/>
  <c r="T423" i="3"/>
  <c r="R423" i="3"/>
  <c r="P423" i="3"/>
  <c r="BI420" i="3"/>
  <c r="BH420" i="3"/>
  <c r="BG420" i="3"/>
  <c r="BF420" i="3"/>
  <c r="T420" i="3"/>
  <c r="R420" i="3"/>
  <c r="P420" i="3"/>
  <c r="BI417" i="3"/>
  <c r="BH417" i="3"/>
  <c r="BG417" i="3"/>
  <c r="BF417" i="3"/>
  <c r="T417" i="3"/>
  <c r="R417" i="3"/>
  <c r="P417" i="3"/>
  <c r="BI414" i="3"/>
  <c r="BH414" i="3"/>
  <c r="BG414" i="3"/>
  <c r="BF414" i="3"/>
  <c r="T414" i="3"/>
  <c r="R414" i="3"/>
  <c r="P414" i="3"/>
  <c r="BI410" i="3"/>
  <c r="BH410" i="3"/>
  <c r="BG410" i="3"/>
  <c r="BF410" i="3"/>
  <c r="T410" i="3"/>
  <c r="R410" i="3"/>
  <c r="P410" i="3"/>
  <c r="BI407" i="3"/>
  <c r="BH407" i="3"/>
  <c r="BG407" i="3"/>
  <c r="BF407" i="3"/>
  <c r="T407" i="3"/>
  <c r="R407" i="3"/>
  <c r="P407" i="3"/>
  <c r="BI404" i="3"/>
  <c r="BH404" i="3"/>
  <c r="BG404" i="3"/>
  <c r="BF404" i="3"/>
  <c r="T404" i="3"/>
  <c r="R404" i="3"/>
  <c r="P404" i="3"/>
  <c r="BI401" i="3"/>
  <c r="BH401" i="3"/>
  <c r="BG401" i="3"/>
  <c r="BF401" i="3"/>
  <c r="T401" i="3"/>
  <c r="R401" i="3"/>
  <c r="P401" i="3"/>
  <c r="BI398" i="3"/>
  <c r="BH398" i="3"/>
  <c r="BG398" i="3"/>
  <c r="BF398" i="3"/>
  <c r="T398" i="3"/>
  <c r="R398" i="3"/>
  <c r="P398" i="3"/>
  <c r="BI394" i="3"/>
  <c r="BH394" i="3"/>
  <c r="BG394" i="3"/>
  <c r="BF394" i="3"/>
  <c r="T394" i="3"/>
  <c r="R394" i="3"/>
  <c r="P394" i="3"/>
  <c r="BI391" i="3"/>
  <c r="BH391" i="3"/>
  <c r="BG391" i="3"/>
  <c r="BF391" i="3"/>
  <c r="T391" i="3"/>
  <c r="R391" i="3"/>
  <c r="P391" i="3"/>
  <c r="BI388" i="3"/>
  <c r="BH388" i="3"/>
  <c r="BG388" i="3"/>
  <c r="BF388" i="3"/>
  <c r="T388" i="3"/>
  <c r="R388" i="3"/>
  <c r="P388" i="3"/>
  <c r="BI385" i="3"/>
  <c r="BH385" i="3"/>
  <c r="BG385" i="3"/>
  <c r="BF385" i="3"/>
  <c r="T385" i="3"/>
  <c r="R385" i="3"/>
  <c r="P385" i="3"/>
  <c r="BI382" i="3"/>
  <c r="BH382" i="3"/>
  <c r="BG382" i="3"/>
  <c r="BF382" i="3"/>
  <c r="T382" i="3"/>
  <c r="R382" i="3"/>
  <c r="P382" i="3"/>
  <c r="BI379" i="3"/>
  <c r="BH379" i="3"/>
  <c r="BG379" i="3"/>
  <c r="BF379" i="3"/>
  <c r="T379" i="3"/>
  <c r="R379" i="3"/>
  <c r="P379" i="3"/>
  <c r="BI376" i="3"/>
  <c r="BH376" i="3"/>
  <c r="BG376" i="3"/>
  <c r="BF376" i="3"/>
  <c r="T376" i="3"/>
  <c r="R376" i="3"/>
  <c r="P376" i="3"/>
  <c r="BI373" i="3"/>
  <c r="BH373" i="3"/>
  <c r="BG373" i="3"/>
  <c r="BF373" i="3"/>
  <c r="T373" i="3"/>
  <c r="R373" i="3"/>
  <c r="P373" i="3"/>
  <c r="BI370" i="3"/>
  <c r="BH370" i="3"/>
  <c r="BG370" i="3"/>
  <c r="BF370" i="3"/>
  <c r="T370" i="3"/>
  <c r="R370" i="3"/>
  <c r="P370" i="3"/>
  <c r="BI367" i="3"/>
  <c r="BH367" i="3"/>
  <c r="BG367" i="3"/>
  <c r="BF367" i="3"/>
  <c r="T367" i="3"/>
  <c r="R367" i="3"/>
  <c r="P367" i="3"/>
  <c r="BI364" i="3"/>
  <c r="BH364" i="3"/>
  <c r="BG364" i="3"/>
  <c r="BF364" i="3"/>
  <c r="T364" i="3"/>
  <c r="R364" i="3"/>
  <c r="P364" i="3"/>
  <c r="BI361" i="3"/>
  <c r="BH361" i="3"/>
  <c r="BG361" i="3"/>
  <c r="BF361" i="3"/>
  <c r="T361" i="3"/>
  <c r="R361" i="3"/>
  <c r="P361" i="3"/>
  <c r="BI360" i="3"/>
  <c r="BH360" i="3"/>
  <c r="BG360" i="3"/>
  <c r="BF360" i="3"/>
  <c r="T360" i="3"/>
  <c r="R360" i="3"/>
  <c r="P360" i="3"/>
  <c r="BI357" i="3"/>
  <c r="BH357" i="3"/>
  <c r="BG357" i="3"/>
  <c r="BF357" i="3"/>
  <c r="T357" i="3"/>
  <c r="R357" i="3"/>
  <c r="P357" i="3"/>
  <c r="BI351" i="3"/>
  <c r="BH351" i="3"/>
  <c r="BG351" i="3"/>
  <c r="BF351" i="3"/>
  <c r="T351" i="3"/>
  <c r="R351" i="3"/>
  <c r="P351" i="3"/>
  <c r="BI348" i="3"/>
  <c r="BH348" i="3"/>
  <c r="BG348" i="3"/>
  <c r="BF348" i="3"/>
  <c r="T348" i="3"/>
  <c r="R348" i="3"/>
  <c r="P348" i="3"/>
  <c r="BI344" i="3"/>
  <c r="BH344" i="3"/>
  <c r="BG344" i="3"/>
  <c r="BF344" i="3"/>
  <c r="T344" i="3"/>
  <c r="R344" i="3"/>
  <c r="P344" i="3"/>
  <c r="BI341" i="3"/>
  <c r="BH341" i="3"/>
  <c r="BG341" i="3"/>
  <c r="BF341" i="3"/>
  <c r="T341" i="3"/>
  <c r="R341" i="3"/>
  <c r="P341" i="3"/>
  <c r="BI338" i="3"/>
  <c r="BH338" i="3"/>
  <c r="BG338" i="3"/>
  <c r="BF338" i="3"/>
  <c r="T338" i="3"/>
  <c r="R338" i="3"/>
  <c r="P338" i="3"/>
  <c r="BI335" i="3"/>
  <c r="BH335" i="3"/>
  <c r="BG335" i="3"/>
  <c r="BF335" i="3"/>
  <c r="T335" i="3"/>
  <c r="R335" i="3"/>
  <c r="P335" i="3"/>
  <c r="BI332" i="3"/>
  <c r="BH332" i="3"/>
  <c r="BG332" i="3"/>
  <c r="BF332" i="3"/>
  <c r="T332" i="3"/>
  <c r="R332" i="3"/>
  <c r="P332" i="3"/>
  <c r="BI329" i="3"/>
  <c r="BH329" i="3"/>
  <c r="BG329" i="3"/>
  <c r="BF329" i="3"/>
  <c r="T329" i="3"/>
  <c r="R329" i="3"/>
  <c r="P329" i="3"/>
  <c r="BI325" i="3"/>
  <c r="BH325" i="3"/>
  <c r="BG325" i="3"/>
  <c r="BF325" i="3"/>
  <c r="T325" i="3"/>
  <c r="R325" i="3"/>
  <c r="P325" i="3"/>
  <c r="BI318" i="3"/>
  <c r="BH318" i="3"/>
  <c r="BG318" i="3"/>
  <c r="BF318" i="3"/>
  <c r="T318" i="3"/>
  <c r="R318" i="3"/>
  <c r="P318" i="3"/>
  <c r="BI312" i="3"/>
  <c r="BH312" i="3"/>
  <c r="BG312" i="3"/>
  <c r="BF312" i="3"/>
  <c r="T312" i="3"/>
  <c r="T311" i="3" s="1"/>
  <c r="R312" i="3"/>
  <c r="R311" i="3" s="1"/>
  <c r="P312" i="3"/>
  <c r="P311" i="3"/>
  <c r="BI307" i="3"/>
  <c r="BH307" i="3"/>
  <c r="BG307" i="3"/>
  <c r="BF307" i="3"/>
  <c r="T307" i="3"/>
  <c r="R307" i="3"/>
  <c r="P307" i="3"/>
  <c r="BI304" i="3"/>
  <c r="BH304" i="3"/>
  <c r="BG304" i="3"/>
  <c r="BF304" i="3"/>
  <c r="T304" i="3"/>
  <c r="R304" i="3"/>
  <c r="P304" i="3"/>
  <c r="BI301" i="3"/>
  <c r="BH301" i="3"/>
  <c r="BG301" i="3"/>
  <c r="BF301" i="3"/>
  <c r="T301" i="3"/>
  <c r="R301" i="3"/>
  <c r="P301" i="3"/>
  <c r="BI298" i="3"/>
  <c r="BH298" i="3"/>
  <c r="BG298" i="3"/>
  <c r="BF298" i="3"/>
  <c r="T298" i="3"/>
  <c r="R298" i="3"/>
  <c r="P298" i="3"/>
  <c r="BI294" i="3"/>
  <c r="BH294" i="3"/>
  <c r="BG294" i="3"/>
  <c r="BF294" i="3"/>
  <c r="T294" i="3"/>
  <c r="R294" i="3"/>
  <c r="P294" i="3"/>
  <c r="BI291" i="3"/>
  <c r="BH291" i="3"/>
  <c r="BG291" i="3"/>
  <c r="BF291" i="3"/>
  <c r="T291" i="3"/>
  <c r="R291" i="3"/>
  <c r="P291" i="3"/>
  <c r="BI288" i="3"/>
  <c r="BH288" i="3"/>
  <c r="BG288" i="3"/>
  <c r="BF288" i="3"/>
  <c r="T288" i="3"/>
  <c r="R288" i="3"/>
  <c r="P288" i="3"/>
  <c r="BI283" i="3"/>
  <c r="BH283" i="3"/>
  <c r="BG283" i="3"/>
  <c r="BF283" i="3"/>
  <c r="T283" i="3"/>
  <c r="R283" i="3"/>
  <c r="P283" i="3"/>
  <c r="BI280" i="3"/>
  <c r="BH280" i="3"/>
  <c r="BG280" i="3"/>
  <c r="BF280" i="3"/>
  <c r="T280" i="3"/>
  <c r="R280" i="3"/>
  <c r="P280" i="3"/>
  <c r="BI277" i="3"/>
  <c r="BH277" i="3"/>
  <c r="BG277" i="3"/>
  <c r="BF277" i="3"/>
  <c r="T277" i="3"/>
  <c r="R277" i="3"/>
  <c r="P277" i="3"/>
  <c r="BI274" i="3"/>
  <c r="BH274" i="3"/>
  <c r="BG274" i="3"/>
  <c r="BF274" i="3"/>
  <c r="T274" i="3"/>
  <c r="R274" i="3"/>
  <c r="P274" i="3"/>
  <c r="BI271" i="3"/>
  <c r="BH271" i="3"/>
  <c r="BG271" i="3"/>
  <c r="BF271" i="3"/>
  <c r="T271" i="3"/>
  <c r="R271" i="3"/>
  <c r="P271" i="3"/>
  <c r="BI267" i="3"/>
  <c r="BH267" i="3"/>
  <c r="BG267" i="3"/>
  <c r="BF267" i="3"/>
  <c r="T267" i="3"/>
  <c r="R267" i="3"/>
  <c r="P267" i="3"/>
  <c r="BI262" i="3"/>
  <c r="BH262" i="3"/>
  <c r="BG262" i="3"/>
  <c r="BF262" i="3"/>
  <c r="T262" i="3"/>
  <c r="R262" i="3"/>
  <c r="P262" i="3"/>
  <c r="BI259" i="3"/>
  <c r="BH259" i="3"/>
  <c r="BG259" i="3"/>
  <c r="BF259" i="3"/>
  <c r="T259" i="3"/>
  <c r="R259" i="3"/>
  <c r="P259" i="3"/>
  <c r="BI256" i="3"/>
  <c r="BH256" i="3"/>
  <c r="BG256" i="3"/>
  <c r="BF256" i="3"/>
  <c r="T256" i="3"/>
  <c r="R256" i="3"/>
  <c r="P256" i="3"/>
  <c r="BI253" i="3"/>
  <c r="BH253" i="3"/>
  <c r="BG253" i="3"/>
  <c r="BF253" i="3"/>
  <c r="T253" i="3"/>
  <c r="R253" i="3"/>
  <c r="P253" i="3"/>
  <c r="BI250" i="3"/>
  <c r="BH250" i="3"/>
  <c r="BG250" i="3"/>
  <c r="BF250" i="3"/>
  <c r="T250" i="3"/>
  <c r="R250" i="3"/>
  <c r="P250" i="3"/>
  <c r="BI247" i="3"/>
  <c r="BH247" i="3"/>
  <c r="BG247" i="3"/>
  <c r="BF247" i="3"/>
  <c r="T247" i="3"/>
  <c r="R247" i="3"/>
  <c r="P247" i="3"/>
  <c r="BI244" i="3"/>
  <c r="BH244" i="3"/>
  <c r="BG244" i="3"/>
  <c r="BF244" i="3"/>
  <c r="T244" i="3"/>
  <c r="R244" i="3"/>
  <c r="P244" i="3"/>
  <c r="BI241" i="3"/>
  <c r="BH241" i="3"/>
  <c r="BG241" i="3"/>
  <c r="BF241" i="3"/>
  <c r="T241" i="3"/>
  <c r="R241" i="3"/>
  <c r="P241" i="3"/>
  <c r="BI237" i="3"/>
  <c r="BH237" i="3"/>
  <c r="BG237" i="3"/>
  <c r="BF237" i="3"/>
  <c r="T237" i="3"/>
  <c r="R237" i="3"/>
  <c r="P237" i="3"/>
  <c r="BI234" i="3"/>
  <c r="BH234" i="3"/>
  <c r="BG234" i="3"/>
  <c r="BF234" i="3"/>
  <c r="T234" i="3"/>
  <c r="R234" i="3"/>
  <c r="P234" i="3"/>
  <c r="BI229" i="3"/>
  <c r="BH229" i="3"/>
  <c r="BG229" i="3"/>
  <c r="BF229" i="3"/>
  <c r="T229" i="3"/>
  <c r="R229" i="3"/>
  <c r="P229" i="3"/>
  <c r="BI226" i="3"/>
  <c r="BH226" i="3"/>
  <c r="BG226" i="3"/>
  <c r="BF226" i="3"/>
  <c r="T226" i="3"/>
  <c r="R226" i="3"/>
  <c r="P226" i="3"/>
  <c r="BI222" i="3"/>
  <c r="BH222" i="3"/>
  <c r="BG222" i="3"/>
  <c r="BF222" i="3"/>
  <c r="T222" i="3"/>
  <c r="R222" i="3"/>
  <c r="P222" i="3"/>
  <c r="BI212" i="3"/>
  <c r="BH212" i="3"/>
  <c r="BG212" i="3"/>
  <c r="BF212" i="3"/>
  <c r="T212" i="3"/>
  <c r="R212" i="3"/>
  <c r="P212" i="3"/>
  <c r="BI202" i="3"/>
  <c r="BH202" i="3"/>
  <c r="BG202" i="3"/>
  <c r="BF202" i="3"/>
  <c r="T202" i="3"/>
  <c r="R202" i="3"/>
  <c r="P202" i="3"/>
  <c r="BI196" i="3"/>
  <c r="BH196" i="3"/>
  <c r="BG196" i="3"/>
  <c r="BF196" i="3"/>
  <c r="T196" i="3"/>
  <c r="R196" i="3"/>
  <c r="P196" i="3"/>
  <c r="BI193" i="3"/>
  <c r="BH193" i="3"/>
  <c r="BG193" i="3"/>
  <c r="BF193" i="3"/>
  <c r="T193" i="3"/>
  <c r="R193" i="3"/>
  <c r="P193" i="3"/>
  <c r="BI188" i="3"/>
  <c r="BH188" i="3"/>
  <c r="BG188" i="3"/>
  <c r="BF188" i="3"/>
  <c r="T188" i="3"/>
  <c r="R188" i="3"/>
  <c r="P188" i="3"/>
  <c r="BI184" i="3"/>
  <c r="BH184" i="3"/>
  <c r="BG184" i="3"/>
  <c r="BF184" i="3"/>
  <c r="T184" i="3"/>
  <c r="R184" i="3"/>
  <c r="P184" i="3"/>
  <c r="BI181" i="3"/>
  <c r="BH181" i="3"/>
  <c r="BG181" i="3"/>
  <c r="BF181" i="3"/>
  <c r="T181" i="3"/>
  <c r="R181" i="3"/>
  <c r="P181" i="3"/>
  <c r="BI178" i="3"/>
  <c r="BH178" i="3"/>
  <c r="BG178" i="3"/>
  <c r="BF178" i="3"/>
  <c r="T178" i="3"/>
  <c r="R178" i="3"/>
  <c r="P178" i="3"/>
  <c r="BI175" i="3"/>
  <c r="BH175" i="3"/>
  <c r="BG175" i="3"/>
  <c r="BF175" i="3"/>
  <c r="T175" i="3"/>
  <c r="R175" i="3"/>
  <c r="P175" i="3"/>
  <c r="BI172" i="3"/>
  <c r="BH172" i="3"/>
  <c r="BG172" i="3"/>
  <c r="BF172" i="3"/>
  <c r="T172" i="3"/>
  <c r="R172" i="3"/>
  <c r="P172" i="3"/>
  <c r="BI168" i="3"/>
  <c r="BH168" i="3"/>
  <c r="BG168" i="3"/>
  <c r="BF168" i="3"/>
  <c r="T168" i="3"/>
  <c r="R168" i="3"/>
  <c r="P168" i="3"/>
  <c r="BI165" i="3"/>
  <c r="BH165" i="3"/>
  <c r="BG165" i="3"/>
  <c r="BF165" i="3"/>
  <c r="T165" i="3"/>
  <c r="R165" i="3"/>
  <c r="P165" i="3"/>
  <c r="BI162" i="3"/>
  <c r="BH162" i="3"/>
  <c r="BG162" i="3"/>
  <c r="BF162" i="3"/>
  <c r="T162" i="3"/>
  <c r="R162" i="3"/>
  <c r="P162" i="3"/>
  <c r="BI159" i="3"/>
  <c r="BH159" i="3"/>
  <c r="BG159" i="3"/>
  <c r="BF159" i="3"/>
  <c r="T159" i="3"/>
  <c r="R159" i="3"/>
  <c r="P159" i="3"/>
  <c r="BI156" i="3"/>
  <c r="BH156" i="3"/>
  <c r="BG156" i="3"/>
  <c r="BF156" i="3"/>
  <c r="T156" i="3"/>
  <c r="R156" i="3"/>
  <c r="P156" i="3"/>
  <c r="BI152" i="3"/>
  <c r="BH152" i="3"/>
  <c r="BG152" i="3"/>
  <c r="BF152" i="3"/>
  <c r="T152" i="3"/>
  <c r="R152" i="3"/>
  <c r="P152" i="3"/>
  <c r="F142" i="3"/>
  <c r="E140" i="3"/>
  <c r="F93" i="3"/>
  <c r="E91" i="3"/>
  <c r="J28" i="3"/>
  <c r="E28" i="3"/>
  <c r="J145" i="3" s="1"/>
  <c r="J27" i="3"/>
  <c r="J25" i="3"/>
  <c r="E25" i="3"/>
  <c r="J144" i="3" s="1"/>
  <c r="J24" i="3"/>
  <c r="J22" i="3"/>
  <c r="E22" i="3"/>
  <c r="F96" i="3"/>
  <c r="J21" i="3"/>
  <c r="J19" i="3"/>
  <c r="E19" i="3"/>
  <c r="F144" i="3" s="1"/>
  <c r="J18" i="3"/>
  <c r="J93" i="3"/>
  <c r="E7" i="3"/>
  <c r="E134" i="3" s="1"/>
  <c r="J39" i="2"/>
  <c r="J38" i="2"/>
  <c r="AY96" i="1" s="1"/>
  <c r="J37" i="2"/>
  <c r="AX96" i="1"/>
  <c r="BI189" i="2"/>
  <c r="BH189" i="2"/>
  <c r="BG189" i="2"/>
  <c r="BF189" i="2"/>
  <c r="T189" i="2"/>
  <c r="R189" i="2"/>
  <c r="P189"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8" i="2"/>
  <c r="BH168" i="2"/>
  <c r="BG168" i="2"/>
  <c r="BF168" i="2"/>
  <c r="T168" i="2"/>
  <c r="R168" i="2"/>
  <c r="P168" i="2"/>
  <c r="BI166" i="2"/>
  <c r="BH166" i="2"/>
  <c r="BG166" i="2"/>
  <c r="BF166" i="2"/>
  <c r="T166" i="2"/>
  <c r="R166" i="2"/>
  <c r="P166" i="2"/>
  <c r="BI164" i="2"/>
  <c r="BH164" i="2"/>
  <c r="BG164" i="2"/>
  <c r="BF164" i="2"/>
  <c r="T164" i="2"/>
  <c r="R164" i="2"/>
  <c r="P164" i="2"/>
  <c r="BI162" i="2"/>
  <c r="BH162" i="2"/>
  <c r="BG162" i="2"/>
  <c r="BF162" i="2"/>
  <c r="T162" i="2"/>
  <c r="R162" i="2"/>
  <c r="P162" i="2"/>
  <c r="BI160" i="2"/>
  <c r="BH160" i="2"/>
  <c r="BG160" i="2"/>
  <c r="BF160" i="2"/>
  <c r="T160" i="2"/>
  <c r="R160" i="2"/>
  <c r="P160" i="2"/>
  <c r="BI158" i="2"/>
  <c r="BH158" i="2"/>
  <c r="BG158" i="2"/>
  <c r="BF158" i="2"/>
  <c r="T158" i="2"/>
  <c r="R158" i="2"/>
  <c r="P158" i="2"/>
  <c r="BI156" i="2"/>
  <c r="BH156" i="2"/>
  <c r="BG156" i="2"/>
  <c r="BF156" i="2"/>
  <c r="T156" i="2"/>
  <c r="R156" i="2"/>
  <c r="P156" i="2"/>
  <c r="BI154" i="2"/>
  <c r="BH154" i="2"/>
  <c r="BG154" i="2"/>
  <c r="BF154" i="2"/>
  <c r="T154" i="2"/>
  <c r="R154" i="2"/>
  <c r="P154" i="2"/>
  <c r="BI152" i="2"/>
  <c r="BH152" i="2"/>
  <c r="BG152" i="2"/>
  <c r="BF152" i="2"/>
  <c r="T152" i="2"/>
  <c r="R152" i="2"/>
  <c r="P152" i="2"/>
  <c r="BI150" i="2"/>
  <c r="BH150" i="2"/>
  <c r="BG150" i="2"/>
  <c r="BF150" i="2"/>
  <c r="T150" i="2"/>
  <c r="R150" i="2"/>
  <c r="P150" i="2"/>
  <c r="BI146" i="2"/>
  <c r="BH146" i="2"/>
  <c r="BG146" i="2"/>
  <c r="BF146" i="2"/>
  <c r="T146" i="2"/>
  <c r="R146" i="2"/>
  <c r="P146" i="2"/>
  <c r="BI145" i="2"/>
  <c r="BH145" i="2"/>
  <c r="BG145" i="2"/>
  <c r="BF145" i="2"/>
  <c r="T145" i="2"/>
  <c r="R145" i="2"/>
  <c r="P145" i="2"/>
  <c r="BI142" i="2"/>
  <c r="BH142" i="2"/>
  <c r="BG142" i="2"/>
  <c r="BF142" i="2"/>
  <c r="T142" i="2"/>
  <c r="R142" i="2"/>
  <c r="P142" i="2"/>
  <c r="BI140" i="2"/>
  <c r="BH140" i="2"/>
  <c r="BG140" i="2"/>
  <c r="BF140" i="2"/>
  <c r="T140" i="2"/>
  <c r="R140" i="2"/>
  <c r="P140" i="2"/>
  <c r="BI139" i="2"/>
  <c r="BH139" i="2"/>
  <c r="BG139" i="2"/>
  <c r="BF139" i="2"/>
  <c r="T139" i="2"/>
  <c r="R139" i="2"/>
  <c r="P139" i="2"/>
  <c r="BI137" i="2"/>
  <c r="BH137" i="2"/>
  <c r="BG137" i="2"/>
  <c r="BF137" i="2"/>
  <c r="T137" i="2"/>
  <c r="R137" i="2"/>
  <c r="P137" i="2"/>
  <c r="BI136" i="2"/>
  <c r="BH136" i="2"/>
  <c r="BG136" i="2"/>
  <c r="BF136" i="2"/>
  <c r="T136" i="2"/>
  <c r="R136" i="2"/>
  <c r="P136" i="2"/>
  <c r="BI134" i="2"/>
  <c r="BH134" i="2"/>
  <c r="BG134" i="2"/>
  <c r="BF134" i="2"/>
  <c r="T134" i="2"/>
  <c r="R134" i="2"/>
  <c r="P134" i="2"/>
  <c r="BI132" i="2"/>
  <c r="BH132" i="2"/>
  <c r="BG132" i="2"/>
  <c r="BF132" i="2"/>
  <c r="T132" i="2"/>
  <c r="R132" i="2"/>
  <c r="P132" i="2"/>
  <c r="BI129" i="2"/>
  <c r="BH129" i="2"/>
  <c r="BG129" i="2"/>
  <c r="BF129" i="2"/>
  <c r="T129" i="2"/>
  <c r="R129" i="2"/>
  <c r="P129" i="2"/>
  <c r="F123" i="2"/>
  <c r="J122" i="2"/>
  <c r="F122" i="2"/>
  <c r="F120" i="2"/>
  <c r="E118" i="2"/>
  <c r="F94" i="2"/>
  <c r="J93" i="2"/>
  <c r="F93" i="2"/>
  <c r="F91" i="2"/>
  <c r="E89" i="2"/>
  <c r="J26" i="2"/>
  <c r="E26" i="2"/>
  <c r="J123" i="2" s="1"/>
  <c r="J25" i="2"/>
  <c r="J120" i="2"/>
  <c r="E7" i="2"/>
  <c r="E85" i="2"/>
  <c r="L90" i="1"/>
  <c r="AM90" i="1"/>
  <c r="AM89" i="1"/>
  <c r="L89" i="1"/>
  <c r="L87" i="1"/>
  <c r="L85" i="1"/>
  <c r="L84" i="1"/>
  <c r="BK178" i="2"/>
  <c r="BK168" i="2"/>
  <c r="J184" i="2"/>
  <c r="J170" i="2"/>
  <c r="BK145" i="2"/>
  <c r="BK166" i="2"/>
  <c r="J150" i="2"/>
  <c r="BK129" i="2"/>
  <c r="J417" i="3"/>
  <c r="J288" i="3"/>
  <c r="BK459" i="3"/>
  <c r="J301" i="3"/>
  <c r="BK259" i="3"/>
  <c r="J516" i="3"/>
  <c r="J414" i="3"/>
  <c r="BK301" i="3"/>
  <c r="BK159" i="3"/>
  <c r="J357" i="3"/>
  <c r="BK234" i="3"/>
  <c r="BK152" i="3"/>
  <c r="J447" i="3"/>
  <c r="BK325" i="3"/>
  <c r="J196" i="3"/>
  <c r="J444" i="3"/>
  <c r="J410" i="3"/>
  <c r="J307" i="3"/>
  <c r="J234" i="3"/>
  <c r="BK485" i="3"/>
  <c r="BK401" i="3"/>
  <c r="J212" i="3"/>
  <c r="J493" i="3"/>
  <c r="BK438" i="3"/>
  <c r="J291" i="3"/>
  <c r="BK196" i="3"/>
  <c r="J154" i="4"/>
  <c r="J145" i="4"/>
  <c r="BK145" i="4"/>
  <c r="J135" i="4"/>
  <c r="J151" i="4"/>
  <c r="BK149" i="4"/>
  <c r="J144" i="4"/>
  <c r="BK145" i="6"/>
  <c r="BK130" i="6"/>
  <c r="J176" i="2"/>
  <c r="J166" i="2"/>
  <c r="AS97" i="1"/>
  <c r="BK142" i="2"/>
  <c r="J162" i="2"/>
  <c r="J152" i="2"/>
  <c r="J465" i="3"/>
  <c r="J338" i="3"/>
  <c r="BK441" i="3"/>
  <c r="BK361" i="3"/>
  <c r="J280" i="3"/>
  <c r="BK247" i="3"/>
  <c r="J531" i="3"/>
  <c r="BK477" i="3"/>
  <c r="J332" i="3"/>
  <c r="BK193" i="3"/>
  <c r="J484" i="3"/>
  <c r="J391" i="3"/>
  <c r="BK267" i="3"/>
  <c r="BK394" i="3"/>
  <c r="BK253" i="3"/>
  <c r="J152" i="3"/>
  <c r="BK453" i="3"/>
  <c r="J388" i="3"/>
  <c r="BK304" i="3"/>
  <c r="J509" i="3"/>
  <c r="J407" i="3"/>
  <c r="BK373" i="3"/>
  <c r="BK344" i="3"/>
  <c r="J298" i="3"/>
  <c r="BK244" i="3"/>
  <c r="J165" i="3"/>
  <c r="BK388" i="3"/>
  <c r="BK237" i="3"/>
  <c r="J175" i="3"/>
  <c r="BK133" i="4"/>
  <c r="BK153" i="4"/>
  <c r="J152" i="4"/>
  <c r="J139" i="4"/>
  <c r="BK159" i="4"/>
  <c r="BK150" i="4"/>
  <c r="J128" i="4"/>
  <c r="J134" i="4"/>
  <c r="J153" i="6"/>
  <c r="J155" i="6"/>
  <c r="BK148" i="6"/>
  <c r="J148" i="6"/>
  <c r="J150" i="6"/>
  <c r="BK184" i="2"/>
  <c r="BK150" i="2"/>
  <c r="J178" i="2"/>
  <c r="BK162" i="2"/>
  <c r="J140" i="2"/>
  <c r="BK146" i="2"/>
  <c r="J132" i="2"/>
  <c r="BK480" i="3"/>
  <c r="J370" i="3"/>
  <c r="BK535" i="3"/>
  <c r="BK474" i="3"/>
  <c r="J420" i="3"/>
  <c r="J351" i="3"/>
  <c r="J181" i="3"/>
  <c r="J512" i="3"/>
  <c r="BK447" i="3"/>
  <c r="BK391" i="3"/>
  <c r="J156" i="3"/>
  <c r="J480" i="3"/>
  <c r="BK274" i="3"/>
  <c r="J193" i="3"/>
  <c r="BK493" i="3"/>
  <c r="BK351" i="3"/>
  <c r="J226" i="3"/>
  <c r="BK506" i="3"/>
  <c r="BK423" i="3"/>
  <c r="J325" i="3"/>
  <c r="BK250" i="3"/>
  <c r="BK528" i="3"/>
  <c r="BK465" i="3"/>
  <c r="BK376" i="3"/>
  <c r="BK271" i="3"/>
  <c r="BK162" i="3"/>
  <c r="BK471" i="3"/>
  <c r="BK367" i="3"/>
  <c r="BK229" i="3"/>
  <c r="J162" i="3"/>
  <c r="J137" i="4"/>
  <c r="BK144" i="4"/>
  <c r="BK151" i="4"/>
  <c r="BK143" i="4"/>
  <c r="BK158" i="4"/>
  <c r="J155" i="4"/>
  <c r="BK137" i="4"/>
  <c r="BK142" i="4"/>
  <c r="F37" i="5"/>
  <c r="BB100" i="1" s="1"/>
  <c r="BK135" i="6"/>
  <c r="J135" i="6"/>
  <c r="J143" i="6"/>
  <c r="J172" i="2"/>
  <c r="BK140" i="2"/>
  <c r="BK176" i="2"/>
  <c r="J160" i="2"/>
  <c r="BK160" i="2"/>
  <c r="BK139" i="2"/>
  <c r="J146" i="2"/>
  <c r="BK500" i="3"/>
  <c r="BK357" i="3"/>
  <c r="J528" i="3"/>
  <c r="BK456" i="3"/>
  <c r="J373" i="3"/>
  <c r="BK262" i="3"/>
  <c r="J178" i="3"/>
  <c r="J485" i="3"/>
  <c r="BK417" i="3"/>
  <c r="BK277" i="3"/>
  <c r="BK525" i="3"/>
  <c r="BK338" i="3"/>
  <c r="J202" i="3"/>
  <c r="BK512" i="3"/>
  <c r="J376" i="3"/>
  <c r="J271" i="3"/>
  <c r="BK188" i="3"/>
  <c r="J438" i="3"/>
  <c r="J341" i="3"/>
  <c r="J267" i="3"/>
  <c r="BK184" i="3"/>
  <c r="J435" i="3"/>
  <c r="J382" i="3"/>
  <c r="J294" i="3"/>
  <c r="J184" i="3"/>
  <c r="J483" i="3"/>
  <c r="J244" i="3"/>
  <c r="BK178" i="3"/>
  <c r="BK135" i="4"/>
  <c r="BK134" i="4"/>
  <c r="BK138" i="4"/>
  <c r="J130" i="4"/>
  <c r="BK152" i="4"/>
  <c r="BK139" i="4"/>
  <c r="BK130" i="4"/>
  <c r="BK153" i="6"/>
  <c r="J138" i="6"/>
  <c r="BK141" i="6"/>
  <c r="BK182" i="2"/>
  <c r="BK170" i="2"/>
  <c r="J174" i="2"/>
  <c r="J154" i="2"/>
  <c r="BK136" i="2"/>
  <c r="J156" i="2"/>
  <c r="J139" i="2"/>
  <c r="J474" i="3"/>
  <c r="BK379" i="3"/>
  <c r="J283" i="3"/>
  <c r="BK370" i="3"/>
  <c r="BK288" i="3"/>
  <c r="J253" i="3"/>
  <c r="J506" i="3"/>
  <c r="J456" i="3"/>
  <c r="J379" i="3"/>
  <c r="J250" i="3"/>
  <c r="J364" i="3"/>
  <c r="BK226" i="3"/>
  <c r="BK516" i="3"/>
  <c r="J401" i="3"/>
  <c r="BK294" i="3"/>
  <c r="J500" i="3"/>
  <c r="BK450" i="3"/>
  <c r="BK420" i="3"/>
  <c r="J312" i="3"/>
  <c r="BK175" i="3"/>
  <c r="J477" i="3"/>
  <c r="BK404" i="3"/>
  <c r="BK318" i="3"/>
  <c r="J259" i="3"/>
  <c r="BK522" i="3"/>
  <c r="BK462" i="3"/>
  <c r="J385" i="3"/>
  <c r="BK329" i="3"/>
  <c r="J148" i="4"/>
  <c r="J132" i="4"/>
  <c r="J129" i="4"/>
  <c r="BK140" i="4"/>
  <c r="J146" i="4"/>
  <c r="J157" i="4"/>
  <c r="BK131" i="4"/>
  <c r="BK132" i="4"/>
  <c r="J131" i="4"/>
  <c r="BK138" i="6"/>
  <c r="BK174" i="2"/>
  <c r="BK156" i="2"/>
  <c r="J189" i="2"/>
  <c r="BK172" i="2"/>
  <c r="BK152" i="2"/>
  <c r="BK158" i="2"/>
  <c r="J158" i="2"/>
  <c r="BK132" i="2"/>
  <c r="BK426" i="3"/>
  <c r="BK341" i="3"/>
  <c r="BK509" i="3"/>
  <c r="BK444" i="3"/>
  <c r="BK298" i="3"/>
  <c r="J229" i="3"/>
  <c r="J522" i="3"/>
  <c r="J459" i="3"/>
  <c r="J394" i="3"/>
  <c r="J274" i="3"/>
  <c r="J426" i="3"/>
  <c r="J304" i="3"/>
  <c r="BK156" i="3"/>
  <c r="BK435" i="3"/>
  <c r="J318" i="3"/>
  <c r="BK496" i="3"/>
  <c r="BK432" i="3"/>
  <c r="J329" i="3"/>
  <c r="BK202" i="3"/>
  <c r="J525" i="3"/>
  <c r="J462" i="3"/>
  <c r="J398" i="3"/>
  <c r="BK312" i="3"/>
  <c r="BK241" i="3"/>
  <c r="BK172" i="3"/>
  <c r="BK429" i="3"/>
  <c r="BK335" i="3"/>
  <c r="J138" i="4"/>
  <c r="BK146" i="4"/>
  <c r="J150" i="4"/>
  <c r="J158" i="4"/>
  <c r="J142" i="4"/>
  <c r="J147" i="4"/>
  <c r="J156" i="4"/>
  <c r="J149" i="4"/>
  <c r="BK123" i="5"/>
  <c r="BK155" i="6"/>
  <c r="J141" i="6"/>
  <c r="BK157" i="6"/>
  <c r="BK132" i="6"/>
  <c r="BK143" i="6"/>
  <c r="J180" i="2"/>
  <c r="J129" i="2"/>
  <c r="BK180" i="2"/>
  <c r="J164" i="2"/>
  <c r="J142" i="2"/>
  <c r="BK154" i="2"/>
  <c r="BK137" i="2"/>
  <c r="J134" i="2"/>
  <c r="J432" i="3"/>
  <c r="BK291" i="3"/>
  <c r="BK483" i="3"/>
  <c r="BK410" i="3"/>
  <c r="BK348" i="3"/>
  <c r="BK165" i="3"/>
  <c r="BK484" i="3"/>
  <c r="BK283" i="3"/>
  <c r="J519" i="3"/>
  <c r="J450" i="3"/>
  <c r="BK212" i="3"/>
  <c r="BK468" i="3"/>
  <c r="J360" i="3"/>
  <c r="J237" i="3"/>
  <c r="BK168" i="3"/>
  <c r="J471" i="3"/>
  <c r="J335" i="3"/>
  <c r="J277" i="3"/>
  <c r="J159" i="3"/>
  <c r="J423" i="3"/>
  <c r="J367" i="3"/>
  <c r="BK332" i="3"/>
  <c r="J222" i="3"/>
  <c r="J503" i="3"/>
  <c r="J441" i="3"/>
  <c r="BK382" i="3"/>
  <c r="BK307" i="3"/>
  <c r="BK222" i="3"/>
  <c r="BK155" i="4"/>
  <c r="BK157" i="4"/>
  <c r="J159" i="4"/>
  <c r="J141" i="4"/>
  <c r="BK128" i="4"/>
  <c r="BK129" i="4"/>
  <c r="BK141" i="4"/>
  <c r="J140" i="4"/>
  <c r="BK150" i="6"/>
  <c r="J133" i="6"/>
  <c r="J132" i="6"/>
  <c r="BK189" i="2"/>
  <c r="BK164" i="2"/>
  <c r="J182" i="2"/>
  <c r="J168" i="2"/>
  <c r="J137" i="2"/>
  <c r="J145" i="2"/>
  <c r="BK134" i="2"/>
  <c r="J136" i="2"/>
  <c r="J468" i="3"/>
  <c r="BK364" i="3"/>
  <c r="BK519" i="3"/>
  <c r="J429" i="3"/>
  <c r="J344" i="3"/>
  <c r="J535" i="3"/>
  <c r="J496" i="3"/>
  <c r="BK407" i="3"/>
  <c r="J247" i="3"/>
  <c r="BK503" i="3"/>
  <c r="J256" i="3"/>
  <c r="BK531" i="3"/>
  <c r="J404" i="3"/>
  <c r="BK280" i="3"/>
  <c r="J172" i="3"/>
  <c r="J490" i="3"/>
  <c r="BK398" i="3"/>
  <c r="J262" i="3"/>
  <c r="J168" i="3"/>
  <c r="J453" i="3"/>
  <c r="BK385" i="3"/>
  <c r="BK360" i="3"/>
  <c r="BK256" i="3"/>
  <c r="BK181" i="3"/>
  <c r="BK490" i="3"/>
  <c r="BK414" i="3"/>
  <c r="J348" i="3"/>
  <c r="J241" i="3"/>
  <c r="J188" i="3"/>
  <c r="J143" i="4"/>
  <c r="BK147" i="4"/>
  <c r="BK156" i="4"/>
  <c r="J153" i="4"/>
  <c r="J133" i="4"/>
  <c r="BK154" i="4"/>
  <c r="BK148" i="4"/>
  <c r="J157" i="6"/>
  <c r="J130" i="6"/>
  <c r="BK133" i="6"/>
  <c r="J145" i="6"/>
  <c r="P128" i="2" l="1"/>
  <c r="BK135" i="2"/>
  <c r="J135" i="2" s="1"/>
  <c r="J101" i="2" s="1"/>
  <c r="P183" i="2"/>
  <c r="BK192" i="3"/>
  <c r="J192" i="3" s="1"/>
  <c r="J104" i="3" s="1"/>
  <c r="BK225" i="3"/>
  <c r="J225" i="3" s="1"/>
  <c r="J105" i="3" s="1"/>
  <c r="BK233" i="3"/>
  <c r="J233" i="3" s="1"/>
  <c r="J106" i="3" s="1"/>
  <c r="BK266" i="3"/>
  <c r="J266" i="3" s="1"/>
  <c r="P317" i="3"/>
  <c r="R413" i="3"/>
  <c r="P515" i="3"/>
  <c r="R136" i="4"/>
  <c r="R129" i="6"/>
  <c r="P140" i="6"/>
  <c r="P152" i="6"/>
  <c r="P135" i="2"/>
  <c r="BK183" i="2"/>
  <c r="J183" i="2" s="1"/>
  <c r="J104" i="2" s="1"/>
  <c r="R151" i="3"/>
  <c r="BK240" i="3"/>
  <c r="J240" i="3" s="1"/>
  <c r="J107" i="3" s="1"/>
  <c r="T266" i="3"/>
  <c r="BK317" i="3"/>
  <c r="J317" i="3" s="1"/>
  <c r="BK413" i="3"/>
  <c r="J413" i="3" s="1"/>
  <c r="J120" i="3" s="1"/>
  <c r="R515" i="3"/>
  <c r="BK127" i="4"/>
  <c r="J127" i="4" s="1"/>
  <c r="J101" i="4" s="1"/>
  <c r="R147" i="6"/>
  <c r="R128" i="2"/>
  <c r="T135" i="2"/>
  <c r="T183" i="2"/>
  <c r="P151" i="3"/>
  <c r="T240" i="3"/>
  <c r="P287" i="3"/>
  <c r="T297" i="3"/>
  <c r="BK347" i="3"/>
  <c r="J347" i="3" s="1"/>
  <c r="J117" i="3" s="1"/>
  <c r="P413" i="3"/>
  <c r="BK515" i="3"/>
  <c r="J515" i="3" s="1"/>
  <c r="J123" i="3" s="1"/>
  <c r="T136" i="4"/>
  <c r="BK140" i="6"/>
  <c r="J140" i="6" s="1"/>
  <c r="J102" i="6" s="1"/>
  <c r="P147" i="6"/>
  <c r="R144" i="2"/>
  <c r="P192" i="3"/>
  <c r="R225" i="3"/>
  <c r="T233" i="3"/>
  <c r="BK287" i="3"/>
  <c r="J287" i="3" s="1"/>
  <c r="R297" i="3"/>
  <c r="T347" i="3"/>
  <c r="R356" i="3"/>
  <c r="T489" i="3"/>
  <c r="BK136" i="4"/>
  <c r="J136" i="4" s="1"/>
  <c r="J102" i="4" s="1"/>
  <c r="BK147" i="6"/>
  <c r="J147" i="6" s="1"/>
  <c r="J103" i="6" s="1"/>
  <c r="BK128" i="2"/>
  <c r="T128" i="2"/>
  <c r="T127" i="2"/>
  <c r="T126" i="2" s="1"/>
  <c r="R135" i="2"/>
  <c r="R183" i="2"/>
  <c r="BK151" i="3"/>
  <c r="J151" i="3" s="1"/>
  <c r="P240" i="3"/>
  <c r="T287" i="3"/>
  <c r="T317" i="3"/>
  <c r="T413" i="3"/>
  <c r="T515" i="3"/>
  <c r="P136" i="4"/>
  <c r="BK129" i="6"/>
  <c r="J129" i="6"/>
  <c r="J100" i="6" s="1"/>
  <c r="R140" i="6"/>
  <c r="R152" i="6"/>
  <c r="P144" i="2"/>
  <c r="P143" i="2" s="1"/>
  <c r="R192" i="3"/>
  <c r="P225" i="3"/>
  <c r="R233" i="3"/>
  <c r="R266" i="3"/>
  <c r="P297" i="3"/>
  <c r="P347" i="3"/>
  <c r="P356" i="3"/>
  <c r="R489" i="3"/>
  <c r="P127" i="4"/>
  <c r="T129" i="6"/>
  <c r="T140" i="6"/>
  <c r="T152" i="6"/>
  <c r="T144" i="2"/>
  <c r="T143" i="2"/>
  <c r="T192" i="3"/>
  <c r="T225" i="3"/>
  <c r="P233" i="3"/>
  <c r="P266" i="3"/>
  <c r="BK297" i="3"/>
  <c r="J297" i="3" s="1"/>
  <c r="J112" i="3" s="1"/>
  <c r="R347" i="3"/>
  <c r="T356" i="3"/>
  <c r="P489" i="3"/>
  <c r="R127" i="4"/>
  <c r="P129" i="6"/>
  <c r="P128" i="6"/>
  <c r="P127" i="6" s="1"/>
  <c r="AU101" i="1" s="1"/>
  <c r="T147" i="6"/>
  <c r="BK144" i="2"/>
  <c r="J144" i="2" s="1"/>
  <c r="J103" i="2" s="1"/>
  <c r="T151" i="3"/>
  <c r="R240" i="3"/>
  <c r="R287" i="3"/>
  <c r="R317" i="3"/>
  <c r="BK356" i="3"/>
  <c r="J356" i="3" s="1"/>
  <c r="BK489" i="3"/>
  <c r="J489" i="3" s="1"/>
  <c r="T127" i="4"/>
  <c r="BK152" i="6"/>
  <c r="J152" i="6" s="1"/>
  <c r="J104" i="6" s="1"/>
  <c r="BK156" i="6"/>
  <c r="J156" i="6"/>
  <c r="J105" i="6" s="1"/>
  <c r="BK137" i="6"/>
  <c r="J137" i="6" s="1"/>
  <c r="J101" i="6" s="1"/>
  <c r="BK311" i="3"/>
  <c r="J311" i="3" s="1"/>
  <c r="BK122" i="5"/>
  <c r="J122" i="5" s="1"/>
  <c r="J99" i="5" s="1"/>
  <c r="BK534" i="3"/>
  <c r="J534" i="3" s="1"/>
  <c r="J124" i="3" s="1"/>
  <c r="E85" i="6"/>
  <c r="J91" i="6"/>
  <c r="BE133" i="6"/>
  <c r="BE148" i="6"/>
  <c r="BE130" i="6"/>
  <c r="BE135" i="6"/>
  <c r="BE153" i="6"/>
  <c r="BE157" i="6"/>
  <c r="J94" i="6"/>
  <c r="BE143" i="6"/>
  <c r="BE138" i="6"/>
  <c r="BE145" i="6"/>
  <c r="BE150" i="6"/>
  <c r="BE155" i="6"/>
  <c r="BE132" i="6"/>
  <c r="BE141" i="6"/>
  <c r="E85" i="5"/>
  <c r="J94" i="5"/>
  <c r="BE123" i="5"/>
  <c r="E112" i="4"/>
  <c r="F123" i="4"/>
  <c r="BE138" i="4"/>
  <c r="BE150" i="4"/>
  <c r="F122" i="4"/>
  <c r="BE129" i="4"/>
  <c r="BE145" i="4"/>
  <c r="J95" i="4"/>
  <c r="BE140" i="4"/>
  <c r="BE141" i="4"/>
  <c r="BE142" i="4"/>
  <c r="BE156" i="4"/>
  <c r="BE133" i="4"/>
  <c r="BE137" i="4"/>
  <c r="BE147" i="4"/>
  <c r="BE149" i="4"/>
  <c r="BE159" i="4"/>
  <c r="BE130" i="4"/>
  <c r="BE131" i="4"/>
  <c r="BE135" i="4"/>
  <c r="BE144" i="4"/>
  <c r="BE153" i="4"/>
  <c r="BE154" i="4"/>
  <c r="BE155" i="4"/>
  <c r="BE157" i="4"/>
  <c r="J96" i="4"/>
  <c r="J120" i="4"/>
  <c r="BE128" i="4"/>
  <c r="BE143" i="4"/>
  <c r="BE132" i="4"/>
  <c r="BE134" i="4"/>
  <c r="BE139" i="4"/>
  <c r="BE148" i="4"/>
  <c r="BE158" i="4"/>
  <c r="BE146" i="4"/>
  <c r="BE151" i="4"/>
  <c r="BE152" i="4"/>
  <c r="BE212" i="3"/>
  <c r="BE247" i="3"/>
  <c r="BE259" i="3"/>
  <c r="BE267" i="3"/>
  <c r="BE312" i="3"/>
  <c r="BE318" i="3"/>
  <c r="BE332" i="3"/>
  <c r="BE394" i="3"/>
  <c r="BE404" i="3"/>
  <c r="BE420" i="3"/>
  <c r="BE423" i="3"/>
  <c r="BE453" i="3"/>
  <c r="BE477" i="3"/>
  <c r="BE509" i="3"/>
  <c r="BE512" i="3"/>
  <c r="F95" i="3"/>
  <c r="BE156" i="3"/>
  <c r="BE202" i="3"/>
  <c r="BE226" i="3"/>
  <c r="BE229" i="3"/>
  <c r="BE234" i="3"/>
  <c r="BE237" i="3"/>
  <c r="BE274" i="3"/>
  <c r="BE283" i="3"/>
  <c r="BE288" i="3"/>
  <c r="BE301" i="3"/>
  <c r="BE335" i="3"/>
  <c r="BE351" i="3"/>
  <c r="BE410" i="3"/>
  <c r="BE444" i="3"/>
  <c r="BE456" i="3"/>
  <c r="BE493" i="3"/>
  <c r="BE506" i="3"/>
  <c r="J95" i="3"/>
  <c r="BE152" i="3"/>
  <c r="BE181" i="3"/>
  <c r="BE188" i="3"/>
  <c r="BE193" i="3"/>
  <c r="BE196" i="3"/>
  <c r="BE298" i="3"/>
  <c r="BE417" i="3"/>
  <c r="BE447" i="3"/>
  <c r="J142" i="3"/>
  <c r="BE341" i="3"/>
  <c r="BE370" i="3"/>
  <c r="BE382" i="3"/>
  <c r="BE414" i="3"/>
  <c r="BE426" i="3"/>
  <c r="BE462" i="3"/>
  <c r="BE471" i="3"/>
  <c r="BE474" i="3"/>
  <c r="BE480" i="3"/>
  <c r="E85" i="3"/>
  <c r="J96" i="3"/>
  <c r="F145" i="3"/>
  <c r="BE280" i="3"/>
  <c r="BE329" i="3"/>
  <c r="BE367" i="3"/>
  <c r="BE376" i="3"/>
  <c r="BE379" i="3"/>
  <c r="BE398" i="3"/>
  <c r="BE429" i="3"/>
  <c r="BE432" i="3"/>
  <c r="BE441" i="3"/>
  <c r="BE459" i="3"/>
  <c r="BE496" i="3"/>
  <c r="BE522" i="3"/>
  <c r="BE531" i="3"/>
  <c r="BE535" i="3"/>
  <c r="BE165" i="3"/>
  <c r="BE178" i="3"/>
  <c r="BE184" i="3"/>
  <c r="BE222" i="3"/>
  <c r="BE256" i="3"/>
  <c r="BE294" i="3"/>
  <c r="BE307" i="3"/>
  <c r="BE338" i="3"/>
  <c r="BE344" i="3"/>
  <c r="BE357" i="3"/>
  <c r="BE364" i="3"/>
  <c r="BE373" i="3"/>
  <c r="BE438" i="3"/>
  <c r="BE468" i="3"/>
  <c r="BE483" i="3"/>
  <c r="BE500" i="3"/>
  <c r="BE503" i="3"/>
  <c r="BE519" i="3"/>
  <c r="BE525" i="3"/>
  <c r="BE528" i="3"/>
  <c r="BE159" i="3"/>
  <c r="BE162" i="3"/>
  <c r="BE168" i="3"/>
  <c r="BE172" i="3"/>
  <c r="BE175" i="3"/>
  <c r="BE241" i="3"/>
  <c r="BE244" i="3"/>
  <c r="BE271" i="3"/>
  <c r="BE291" i="3"/>
  <c r="BE304" i="3"/>
  <c r="BE360" i="3"/>
  <c r="BE388" i="3"/>
  <c r="BE401" i="3"/>
  <c r="BE407" i="3"/>
  <c r="BE435" i="3"/>
  <c r="BE450" i="3"/>
  <c r="BE465" i="3"/>
  <c r="BE484" i="3"/>
  <c r="BE516" i="3"/>
  <c r="BE250" i="3"/>
  <c r="BE253" i="3"/>
  <c r="BE262" i="3"/>
  <c r="BE277" i="3"/>
  <c r="BE325" i="3"/>
  <c r="BE348" i="3"/>
  <c r="BE361" i="3"/>
  <c r="BE385" i="3"/>
  <c r="BE391" i="3"/>
  <c r="BE485" i="3"/>
  <c r="BE490" i="3"/>
  <c r="BE168" i="2"/>
  <c r="J91" i="2"/>
  <c r="E114" i="2"/>
  <c r="BE137" i="2"/>
  <c r="BE139" i="2"/>
  <c r="J94" i="2"/>
  <c r="BE142" i="2"/>
  <c r="BE154" i="2"/>
  <c r="BE156" i="2"/>
  <c r="BE132" i="2"/>
  <c r="BE140" i="2"/>
  <c r="BE146" i="2"/>
  <c r="BE150" i="2"/>
  <c r="BE166" i="2"/>
  <c r="BE170" i="2"/>
  <c r="BE182" i="2"/>
  <c r="BE129" i="2"/>
  <c r="BE134" i="2"/>
  <c r="BE136" i="2"/>
  <c r="BE145" i="2"/>
  <c r="BE152" i="2"/>
  <c r="BE158" i="2"/>
  <c r="BE160" i="2"/>
  <c r="BE162" i="2"/>
  <c r="BE164" i="2"/>
  <c r="BE172" i="2"/>
  <c r="BE174" i="2"/>
  <c r="BE176" i="2"/>
  <c r="BE178" i="2"/>
  <c r="BE180" i="2"/>
  <c r="BE184" i="2"/>
  <c r="BE189" i="2"/>
  <c r="F36" i="2"/>
  <c r="BA96" i="1" s="1"/>
  <c r="F38" i="4"/>
  <c r="BA99" i="1" s="1"/>
  <c r="F39" i="4"/>
  <c r="BB99" i="1" s="1"/>
  <c r="F37" i="6"/>
  <c r="BB101" i="1" s="1"/>
  <c r="F37" i="2"/>
  <c r="BB96" i="1" s="1"/>
  <c r="F40" i="3"/>
  <c r="BC98" i="1" s="1"/>
  <c r="F39" i="3"/>
  <c r="BB98" i="1" s="1"/>
  <c r="F38" i="3"/>
  <c r="BA98" i="1" s="1"/>
  <c r="F39" i="2"/>
  <c r="BD96" i="1" s="1"/>
  <c r="F40" i="4"/>
  <c r="BC99" i="1" s="1"/>
  <c r="F41" i="4"/>
  <c r="BD99" i="1" s="1"/>
  <c r="F39" i="6"/>
  <c r="BD101" i="1" s="1"/>
  <c r="F36" i="6"/>
  <c r="BA101" i="1" s="1"/>
  <c r="AS95" i="1"/>
  <c r="J38" i="3"/>
  <c r="AW98" i="1" s="1"/>
  <c r="J36" i="2"/>
  <c r="AW96" i="1" s="1"/>
  <c r="F41" i="3"/>
  <c r="BD98" i="1" s="1"/>
  <c r="F38" i="2"/>
  <c r="BC96" i="1" s="1"/>
  <c r="J38" i="4"/>
  <c r="AW99" i="1" s="1"/>
  <c r="F36" i="5"/>
  <c r="BA100" i="1" s="1"/>
  <c r="J35" i="5"/>
  <c r="AV100" i="1" s="1"/>
  <c r="AT100" i="1" s="1"/>
  <c r="J36" i="6"/>
  <c r="AW101" i="1" s="1"/>
  <c r="F38" i="6"/>
  <c r="BC101" i="1" s="1"/>
  <c r="BK127" i="2" l="1"/>
  <c r="J127" i="2" s="1"/>
  <c r="J99" i="2" s="1"/>
  <c r="J122" i="3"/>
  <c r="J488" i="3"/>
  <c r="J121" i="3" s="1"/>
  <c r="J119" i="3"/>
  <c r="J355" i="3"/>
  <c r="J118" i="3" s="1"/>
  <c r="J116" i="3"/>
  <c r="J316" i="3"/>
  <c r="J115" i="3" s="1"/>
  <c r="J114" i="3"/>
  <c r="J310" i="3"/>
  <c r="J113" i="3" s="1"/>
  <c r="J111" i="3"/>
  <c r="J286" i="3"/>
  <c r="J110" i="3" s="1"/>
  <c r="J109" i="3"/>
  <c r="J265" i="3"/>
  <c r="J108" i="3" s="1"/>
  <c r="J103" i="3"/>
  <c r="J150" i="3"/>
  <c r="J102" i="3" s="1"/>
  <c r="BK143" i="2"/>
  <c r="J143" i="2" s="1"/>
  <c r="J102" i="2" s="1"/>
  <c r="BK126" i="4"/>
  <c r="J126" i="4" s="1"/>
  <c r="J34" i="4" s="1"/>
  <c r="AG99" i="1" s="1"/>
  <c r="BK128" i="6"/>
  <c r="J128" i="6" s="1"/>
  <c r="J99" i="6" s="1"/>
  <c r="T149" i="3"/>
  <c r="T148" i="3" s="1"/>
  <c r="BK149" i="3"/>
  <c r="J149" i="3" s="1"/>
  <c r="J101" i="3" s="1"/>
  <c r="J128" i="2"/>
  <c r="J100" i="2" s="1"/>
  <c r="T128" i="6"/>
  <c r="T127" i="6"/>
  <c r="P126" i="4"/>
  <c r="AU99" i="1" s="1"/>
  <c r="R127" i="2"/>
  <c r="R128" i="6"/>
  <c r="R127" i="6"/>
  <c r="T126" i="4"/>
  <c r="R143" i="2"/>
  <c r="P149" i="3"/>
  <c r="P148" i="3" s="1"/>
  <c r="AU98" i="1" s="1"/>
  <c r="R149" i="3"/>
  <c r="R148" i="3" s="1"/>
  <c r="R126" i="4"/>
  <c r="P127" i="2"/>
  <c r="P126" i="2"/>
  <c r="AU96" i="1" s="1"/>
  <c r="BK121" i="5"/>
  <c r="J121" i="5" s="1"/>
  <c r="J98" i="5" s="1"/>
  <c r="F35" i="2"/>
  <c r="AZ96" i="1" s="1"/>
  <c r="J35" i="6"/>
  <c r="AV101" i="1" s="1"/>
  <c r="AT101" i="1" s="1"/>
  <c r="BA97" i="1"/>
  <c r="AW97" i="1" s="1"/>
  <c r="BD97" i="1"/>
  <c r="F35" i="5"/>
  <c r="AZ100" i="1" s="1"/>
  <c r="F35" i="6"/>
  <c r="AZ101" i="1" s="1"/>
  <c r="AS94" i="1"/>
  <c r="J37" i="3"/>
  <c r="AV98" i="1" s="1"/>
  <c r="AT98" i="1" s="1"/>
  <c r="J35" i="2"/>
  <c r="AV96" i="1" s="1"/>
  <c r="AT96" i="1" s="1"/>
  <c r="F37" i="3"/>
  <c r="AZ98" i="1" s="1"/>
  <c r="BC97" i="1"/>
  <c r="AY97" i="1" s="1"/>
  <c r="BB97" i="1"/>
  <c r="AX97" i="1" s="1"/>
  <c r="F37" i="4"/>
  <c r="AZ99" i="1" s="1"/>
  <c r="J37" i="4"/>
  <c r="AV99" i="1" s="1"/>
  <c r="AT99" i="1" s="1"/>
  <c r="BK126" i="2" l="1"/>
  <c r="J126" i="2" s="1"/>
  <c r="J98" i="2" s="1"/>
  <c r="J100" i="4"/>
  <c r="AN99" i="1"/>
  <c r="BK127" i="6"/>
  <c r="J127" i="6" s="1"/>
  <c r="J32" i="6" s="1"/>
  <c r="AG101" i="1" s="1"/>
  <c r="AN101" i="1" s="1"/>
  <c r="BK148" i="3"/>
  <c r="J148" i="3" s="1"/>
  <c r="J34" i="3" s="1"/>
  <c r="AG98" i="1" s="1"/>
  <c r="AG97" i="1" s="1"/>
  <c r="R126" i="2"/>
  <c r="J43" i="4"/>
  <c r="AU97" i="1"/>
  <c r="J32" i="5"/>
  <c r="AG100" i="1" s="1"/>
  <c r="AN100" i="1" s="1"/>
  <c r="BC95" i="1"/>
  <c r="AY95" i="1" s="1"/>
  <c r="AZ97" i="1"/>
  <c r="AV97" i="1" s="1"/>
  <c r="AT97" i="1" s="1"/>
  <c r="BD95" i="1"/>
  <c r="BB95" i="1"/>
  <c r="BA95" i="1"/>
  <c r="AW95" i="1" s="1"/>
  <c r="J32" i="2" l="1"/>
  <c r="J98" i="6"/>
  <c r="J41" i="6"/>
  <c r="AN97" i="1"/>
  <c r="AN98" i="1"/>
  <c r="J43" i="3"/>
  <c r="J100" i="3"/>
  <c r="J41" i="5"/>
  <c r="AU95" i="1"/>
  <c r="AU94" i="1" s="1"/>
  <c r="BA94" i="1"/>
  <c r="AW94" i="1" s="1"/>
  <c r="AX95" i="1"/>
  <c r="BD94" i="1"/>
  <c r="W33" i="1" s="1"/>
  <c r="BC94" i="1"/>
  <c r="W32" i="1" s="1"/>
  <c r="AZ95" i="1"/>
  <c r="BB94" i="1"/>
  <c r="W31" i="1" s="1"/>
  <c r="AG96" i="1" l="1"/>
  <c r="J41" i="2"/>
  <c r="AZ94" i="1"/>
  <c r="AY94" i="1"/>
  <c r="AV95" i="1"/>
  <c r="AT95" i="1" s="1"/>
  <c r="AX94" i="1"/>
  <c r="AN96" i="1" l="1"/>
  <c r="AG95" i="1"/>
  <c r="AG94" i="1" s="1"/>
  <c r="AV94" i="1"/>
  <c r="AN95" i="1" l="1"/>
  <c r="AN94" i="1" s="1"/>
  <c r="W29" i="1"/>
  <c r="AK29" i="1" s="1"/>
  <c r="AK26" i="1"/>
  <c r="AT94" i="1"/>
  <c r="AK35" i="1" l="1"/>
</calcChain>
</file>

<file path=xl/sharedStrings.xml><?xml version="1.0" encoding="utf-8"?>
<sst xmlns="http://schemas.openxmlformats.org/spreadsheetml/2006/main" count="6339" uniqueCount="914">
  <si>
    <t>Export Komplet</t>
  </si>
  <si>
    <t/>
  </si>
  <si>
    <t>2.0</t>
  </si>
  <si>
    <t>False</t>
  </si>
  <si>
    <t>{f1568e7f-dae5-4935-9d7f-ffa646a58911}</t>
  </si>
  <si>
    <t>&gt;&gt;  skryté sloupce  &lt;&lt;</t>
  </si>
  <si>
    <t>0,01</t>
  </si>
  <si>
    <t>21</t>
  </si>
  <si>
    <t>15</t>
  </si>
  <si>
    <t>REKAPITULACE STAVBY</t>
  </si>
  <si>
    <t>v ---  níže se nacházejí doplnkové a pomocné údaje k sestavám  --- v</t>
  </si>
  <si>
    <t>0,001</t>
  </si>
  <si>
    <t>Kód:</t>
  </si>
  <si>
    <t>N20-203_exp3</t>
  </si>
  <si>
    <t>Stavba:</t>
  </si>
  <si>
    <t>Akumulace dešťových vod budovy víceúčelové sportovní haly v areálu VŠB-TUO</t>
  </si>
  <si>
    <t>KSO:</t>
  </si>
  <si>
    <t>802 29</t>
  </si>
  <si>
    <t>CC-CZ:</t>
  </si>
  <si>
    <t>1274</t>
  </si>
  <si>
    <t>Místo:</t>
  </si>
  <si>
    <t>Ostrava</t>
  </si>
  <si>
    <t>Datum:</t>
  </si>
  <si>
    <t>CZ-CPV:</t>
  </si>
  <si>
    <t>45000000-7</t>
  </si>
  <si>
    <t>CZ-CPA:</t>
  </si>
  <si>
    <t>41.00.48</t>
  </si>
  <si>
    <t>Zadavatel:</t>
  </si>
  <si>
    <t>IČ:</t>
  </si>
  <si>
    <t>VŠB - TUO</t>
  </si>
  <si>
    <t>DIČ:</t>
  </si>
  <si>
    <t>Zhotovitel:</t>
  </si>
  <si>
    <t xml:space="preserve"> ---------------------------------------</t>
  </si>
  <si>
    <t>Projektant:</t>
  </si>
  <si>
    <t>CHVÁLEK ATELIÉR s.r.o..</t>
  </si>
  <si>
    <t>True</t>
  </si>
  <si>
    <t>Zpracovatel:</t>
  </si>
  <si>
    <t xml:space="preserve"> </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</si>
  <si>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</si>
  <si>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</si>
  <si>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</si>
  <si>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</si>
  <si>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</si>
  <si>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</si>
  <si>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</si>
  <si>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</si>
  <si>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</si>
  <si>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</si>
  <si>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</si>
  <si>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</si>
  <si>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</si>
  <si>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</si>
  <si>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</si>
  <si>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</si>
  <si>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</si>
  <si>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</si>
  <si>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</si>
  <si>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</si>
  <si>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</si>
  <si>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</si>
  <si>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</si>
  <si>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</si>
  <si>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</si>
  <si>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</si>
  <si>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</si>
  <si>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</si>
  <si>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</si>
  <si>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</si>
  <si>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</si>
  <si>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</si>
  <si>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</si>
  <si>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</si>
  <si>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</si>
  <si>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</si>
  <si>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</si>
  <si>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</si>
  <si>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</si>
  <si>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</si>
  <si>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</si>
  <si>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</si>
  <si>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</si>
  <si>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</si>
  <si>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</si>
  <si>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</si>
  <si>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1</t>
  </si>
  <si>
    <t>STA</t>
  </si>
  <si>
    <t>{82c9de5b-809a-45bb-8346-62287660d9b3}</t>
  </si>
  <si>
    <t>2</t>
  </si>
  <si>
    <t>/</t>
  </si>
  <si>
    <t>SO 01</t>
  </si>
  <si>
    <t>Víceúčelová sportovní hala</t>
  </si>
  <si>
    <t>Soupis</t>
  </si>
  <si>
    <t>{0ce64f2f-db62-465f-a588-ad76cdbf4900}</t>
  </si>
  <si>
    <t>SO 02</t>
  </si>
  <si>
    <t>Řešení dešťových vod</t>
  </si>
  <si>
    <t>{e244eb71-f3ea-4b22-ac12-8e6e6ede39c3}</t>
  </si>
  <si>
    <t>3</t>
  </si>
  <si>
    <t>{f392ec37-fe09-402d-9590-bf524d365e7e}</t>
  </si>
  <si>
    <t>Stavebně technické řešení _ příloha č.1</t>
  </si>
  <si>
    <t>{2b1343e4-69aa-4405-bdfc-0ead92229e36}</t>
  </si>
  <si>
    <t>SO 03</t>
  </si>
  <si>
    <t>Kabelový přívod NN a komunikace</t>
  </si>
  <si>
    <t>{09d31e6f-382e-4481-95a4-da770d6814a6}</t>
  </si>
  <si>
    <t>VON</t>
  </si>
  <si>
    <t xml:space="preserve">Vedlejší a ostatní náklady stavby </t>
  </si>
  <si>
    <t>{151cce35-279f-4bc4-a5cd-1c67c05e9bc2}</t>
  </si>
  <si>
    <t>KRYCÍ LIST SOUPISU PRACÍ</t>
  </si>
  <si>
    <t>Objekt:</t>
  </si>
  <si>
    <t>Soupis:</t>
  </si>
  <si>
    <t>SO 01 - Víceúčelová sportovní hala</t>
  </si>
  <si>
    <t>REKAPITULACE ČLENĚNÍ SOUPISU PRACÍ</t>
  </si>
  <si>
    <t>Kód dílu - Popis</t>
  </si>
  <si>
    <t>Cena celkem [CZK]</t>
  </si>
  <si>
    <t>Náklady ze soupisu prací</t>
  </si>
  <si>
    <t>-1</t>
  </si>
  <si>
    <t>HSV - Práce a dodávky HSV</t>
  </si>
  <si>
    <t xml:space="preserve">    9 - Ostatní konstrukce a práce, bourání</t>
  </si>
  <si>
    <t xml:space="preserve">    997 - Přesun sutě</t>
  </si>
  <si>
    <t>PSV - Práce a dodávky PSV</t>
  </si>
  <si>
    <t xml:space="preserve">    764 - Konstrukce klempířské</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</si>
  <si>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</si>
  <si>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</si>
  <si>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</si>
  <si>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</si>
  <si>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</si>
  <si>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</si>
  <si>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</si>
  <si>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</si>
  <si>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</si>
  <si>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</si>
  <si>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</si>
  <si>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</si>
  <si>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</si>
  <si>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</si>
  <si>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</si>
  <si>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</si>
  <si>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</si>
  <si>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</si>
  <si>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</si>
  <si>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</si>
  <si>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941211111</t>
  </si>
  <si>
    <t>Montáž lešení řadového rámového lehkého zatížení do 200 kg/m2 š do 0,9 m v do 10 m</t>
  </si>
  <si>
    <t>m2</t>
  </si>
  <si>
    <t>CS ÚRS 2021 02</t>
  </si>
  <si>
    <t>4</t>
  </si>
  <si>
    <t>-1874403737</t>
  </si>
  <si>
    <t>VV</t>
  </si>
  <si>
    <t>"předpoklad_bude upřesněno při realizaci stavby" 60,0*8,5</t>
  </si>
  <si>
    <t>Součet</t>
  </si>
  <si>
    <t>941211211</t>
  </si>
  <si>
    <t>Příplatek k lešení řadovému rámovému lehkému š 0,9 m v do 25 m za první a ZKD den použití</t>
  </si>
  <si>
    <t>558158640</t>
  </si>
  <si>
    <t>510*20 'Přepočtené koeficientem množství</t>
  </si>
  <si>
    <t>941211811</t>
  </si>
  <si>
    <t>Demontáž lešení řadového rámového lehkého zatížení do 200 kg/m2 š do 0,9 m v do 10 m</t>
  </si>
  <si>
    <t>-615629353</t>
  </si>
  <si>
    <t>997</t>
  </si>
  <si>
    <t>Přesun sutě</t>
  </si>
  <si>
    <t>997013212</t>
  </si>
  <si>
    <t>Vnitrostaveništní doprava suti a vybouraných hmot pro budovy v do 9 m ručně</t>
  </si>
  <si>
    <t>t</t>
  </si>
  <si>
    <t>-487105378</t>
  </si>
  <si>
    <t>5</t>
  </si>
  <si>
    <t>99701363R</t>
  </si>
  <si>
    <t xml:space="preserve">Poplatek za uložení na skládce (skládkovné) stavebního odpadu bez rozlišení </t>
  </si>
  <si>
    <t>CS VLASTNÍ</t>
  </si>
  <si>
    <t>-1036572088</t>
  </si>
  <si>
    <t>P</t>
  </si>
  <si>
    <t>Poznámka k položce:_x000D_
Jednotková cena stanovena pro stavební odpad BEZ ROZLIŠENÍ _včetně nebezpečných odpadů._x000D_
----------------------------------------------------------------------------------------------------------------------</t>
  </si>
  <si>
    <t>6</t>
  </si>
  <si>
    <t>997321511</t>
  </si>
  <si>
    <t>Vodorovná doprava suti a vybouraných hmot po suchu do 1 km</t>
  </si>
  <si>
    <t>-1849555203</t>
  </si>
  <si>
    <t>7</t>
  </si>
  <si>
    <t>997321519</t>
  </si>
  <si>
    <t>Příplatek ZKD 1km vodorovné dopravy suti a vybouraných hmot po suchu</t>
  </si>
  <si>
    <t>-2100257430</t>
  </si>
  <si>
    <t>0,207*20 'Přepočtené koeficientem množství</t>
  </si>
  <si>
    <t>8</t>
  </si>
  <si>
    <t>997321611</t>
  </si>
  <si>
    <t>Nakládání nebo překládání suti a vybouraných hmot</t>
  </si>
  <si>
    <t>978019862</t>
  </si>
  <si>
    <t>PSV</t>
  </si>
  <si>
    <t>Práce a dodávky PSV</t>
  </si>
  <si>
    <t>764</t>
  </si>
  <si>
    <t>Konstrukce klempířské</t>
  </si>
  <si>
    <t>764001901</t>
  </si>
  <si>
    <t>Napojení klempířských konstrukcí na stávající délky spoje do 0,5 m</t>
  </si>
  <si>
    <t>kus</t>
  </si>
  <si>
    <t>16</t>
  </si>
  <si>
    <t>-194272816</t>
  </si>
  <si>
    <t>10</t>
  </si>
  <si>
    <t>764004861</t>
  </si>
  <si>
    <t>Demontáž svodu do suti</t>
  </si>
  <si>
    <t>m</t>
  </si>
  <si>
    <t>-1045401602</t>
  </si>
  <si>
    <t xml:space="preserve">Poznámka k položce:_x000D_
-jednotková cena obsahuje , nad rámec ceníkového obsahu , také náklady na demontáže prvků odřezáním._x000D_
</t>
  </si>
  <si>
    <t>"rozsah_D.1.1_v.č. 02-03, TZ" (7*7,5)</t>
  </si>
  <si>
    <t>11</t>
  </si>
  <si>
    <t>764432R01</t>
  </si>
  <si>
    <t>K-01 - D+M _ střešní kruhový svod 125 _ (včetně kotevních, spojovacích a těsnících prvků)</t>
  </si>
  <si>
    <t>2131853360</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</si>
  <si>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t>
  </si>
  <si>
    <t>12</t>
  </si>
  <si>
    <t>764432R02</t>
  </si>
  <si>
    <t>K-02 - D+M _ střešní kruhový svod 125 _ (včetně kotevních, spojovacích a těsnících prvků)</t>
  </si>
  <si>
    <t>129804384</t>
  </si>
  <si>
    <t>13</t>
  </si>
  <si>
    <t>764432R03</t>
  </si>
  <si>
    <t>K-03 - D+M _ střešní kruhový svod 150 _ (včetně kotevních, spojovacích a těsnících prvků)</t>
  </si>
  <si>
    <t>623986469</t>
  </si>
  <si>
    <t>14</t>
  </si>
  <si>
    <t>764432R04</t>
  </si>
  <si>
    <t>K-04 - D+M _ střešní kruhový svod 200 _ (včetně kotevních, spojovacích a těsnících prvků)</t>
  </si>
  <si>
    <t>-1956854074</t>
  </si>
  <si>
    <t>764432R05</t>
  </si>
  <si>
    <t>K-05 - D+M _ střešní kruhový svod 250 _ (včetně kotevních, spojovacích a těsnících prvků)</t>
  </si>
  <si>
    <t>1569736087</t>
  </si>
  <si>
    <t>764432R06</t>
  </si>
  <si>
    <t>K-06 - D+M _ spojovací prvek střešních svodů _ (včetně kotevních, spojovacích a těsnících prvků)</t>
  </si>
  <si>
    <t>-116138691</t>
  </si>
  <si>
    <t>17</t>
  </si>
  <si>
    <t>764432R07</t>
  </si>
  <si>
    <t>K-07 - D+M _ koleno 45 st. 125 mm _ (včetně kotevních, spojovacích a těsnících prvků)</t>
  </si>
  <si>
    <t>1657606570</t>
  </si>
  <si>
    <t>18</t>
  </si>
  <si>
    <t>764432R08</t>
  </si>
  <si>
    <t>K-08 - D+M _ koleno 45 st. 250 mm _ (včetně kotevních, spojovacích a těsnících prvků)</t>
  </si>
  <si>
    <t>2142264805</t>
  </si>
  <si>
    <t>19</t>
  </si>
  <si>
    <t>764432R09</t>
  </si>
  <si>
    <t>K-09 - D+M _ odbočka 45 st. 160-125 mm _ (včetně kotevních, spojovacích a těsnících prvků)</t>
  </si>
  <si>
    <t>753400938</t>
  </si>
  <si>
    <t>20</t>
  </si>
  <si>
    <t>764432R10</t>
  </si>
  <si>
    <t>K-10 - D+M _ odbočka 45 st. 200-125 mm _ (včetně kotevních, spojovacích a těsnících prvků)</t>
  </si>
  <si>
    <t>641206178</t>
  </si>
  <si>
    <t>764432R11</t>
  </si>
  <si>
    <t>K-11 - D+M _ odbočka 45 st. 250-125 mm _ (včetně kotevních, spojovacích a těsnících prvků)</t>
  </si>
  <si>
    <t>1438045467</t>
  </si>
  <si>
    <t>22</t>
  </si>
  <si>
    <t>764432R12</t>
  </si>
  <si>
    <t>K-12 - D+M _ redukce excentrická 150/125 mm _ (včetně kotevních, spojovacích a těsnících prvků)</t>
  </si>
  <si>
    <t>-1589324908</t>
  </si>
  <si>
    <t>23</t>
  </si>
  <si>
    <t>764432R13</t>
  </si>
  <si>
    <t>K-13 - D+M _ redukce excentrická 200/150 mm _ (včetně kotevních, spojovacích a těsnících prvků)</t>
  </si>
  <si>
    <t>1578357002</t>
  </si>
  <si>
    <t>24</t>
  </si>
  <si>
    <t>764432R14</t>
  </si>
  <si>
    <t>K-14 - D+M _ redukce excentrická 250/200 mm _ (včetně kotevních, spojovacích a těsnících prvků)</t>
  </si>
  <si>
    <t>2147371306</t>
  </si>
  <si>
    <t>25</t>
  </si>
  <si>
    <t>764432R15</t>
  </si>
  <si>
    <t>K-15 - D+M _ čistící tvarovka PE 90 st. , 125 mm  _ (včetně kotevních, spojovacích a těsnících prvků)</t>
  </si>
  <si>
    <t>-344460562</t>
  </si>
  <si>
    <t>26</t>
  </si>
  <si>
    <t>764432R16</t>
  </si>
  <si>
    <t>K-16 - D+M _ čistící tvarovka PE 90 st. , 250 mm  _ (včetně kotevních, spojovacích a těsnících prvků)</t>
  </si>
  <si>
    <t>975110525</t>
  </si>
  <si>
    <t>27</t>
  </si>
  <si>
    <t>998764202</t>
  </si>
  <si>
    <t>Přesun hmot procentní pro konstrukce klempířské v objektech v do 12 m</t>
  </si>
  <si>
    <t>%</t>
  </si>
  <si>
    <t>-1221266427</t>
  </si>
  <si>
    <t>767</t>
  </si>
  <si>
    <t>Konstrukce zámečnické</t>
  </si>
  <si>
    <t>28</t>
  </si>
  <si>
    <t>767015R01</t>
  </si>
  <si>
    <t>D+M ocelových a zámečnických prvků / konstrukcí_včetně přípravných a dokončujících prací</t>
  </si>
  <si>
    <t>kg</t>
  </si>
  <si>
    <t>142867691</t>
  </si>
  <si>
    <t xml:space="preserve">Poznámka k položce:_x000D_
Specifikace / rozsah provedení - viz TZ:_x000D_
Nosné konstrukce _x000D_
Do vyřezaných otvoru se navaří profil HEA140 (viz statický posudek – detail uložení nosníků), který se v místě, kde prochází oplaštěním uzavře plechem o tl. 5 mm. Profil bude uzavřen z obou bočních stran a ze strany čelní. Uzavření profilu HEA140 se vytvoří z důvodu lepšího dotažení a zapravení vnějšího opláštění. Zároveň se z vnitřní strany nosné ocelové konstrukce sloupu umístí dvě výztuhy 80x8-200 z každé strany, z důvodu přenesení zatížení od potrubí. Zapravení stěnového opláštění se provede pomocí vyplnění prostoru PUR pěnou a zaklopením z venku pomocí oplechování z titanzinkového plechu. _x000D_
Na nosník HEA140 se přes šikmou podložku uloží vodorovný nosník HEA180+2xL60*40*6, na kterém bude uloženo potrubí o průměru DN125 – DN250, které bude odvádět dešťovou vodu do akumulace. Nové ocelové prvky budou opatřeny nátěrem. Prvky do venkovního prostředí budou opatřeny nátěrem ve složení – 1x DENAKOR HG 56 – 40 mikr. + 2x email DENATOP  R – 2 x 40 mikr. Prvky uvnitř objektu budou opatřeny syntetickým nátěrem ve složení – 1x nátěr základní + 2x email. Barevnost zůstane stejná, jako stávající konstrukce. Nové ocelové konstrukce se napojí na stávající hromosvod.  _x000D_
--------------------------------------------------------_x000D_
-dodávka a výroba ocelových prvků a konstrukcí - dle zadání a PD_x000D_
-dodávka veškerých spojovacích a kotevních prvků_x000D_
-kompletní provrchobvé úpravy prvků dle požadavků PD a PBŘ_x000D_
-veškeré přesuny/zdvihací technika a kompletní montážní práce_x000D_
-kompletní montážní / usazovací a kotevní práce_x000D_
--------------------------------------------------------_x000D_
-dílenská dokumentace vč. statického přepočtu_x000D_
-ostatní nespecifikované práce a dodávky, které bezprostředně souvisí s provedení _x000D_
předmětného prvku/konstrukce dle zadávací dokumentace_x000D_
-veškeré náklady na dodávku (včetně ztratného) a provedení jsou obsaženy v jednotkové ceně_x000D_
------------------------------------------------------------------------------------------------------_x000D_
_x000D_
_x000D_
_x000D_
</t>
  </si>
  <si>
    <t xml:space="preserve">"rozsah_D.1.1_v.č. 02-04, TZ , D.1.2,SV" </t>
  </si>
  <si>
    <t>"kompletní rozsah vztažen na hmostnost ok prvků" 2588,8</t>
  </si>
  <si>
    <t>29</t>
  </si>
  <si>
    <t>767016R01</t>
  </si>
  <si>
    <t>Úprava žebříku na střeše _ (demontáž / zámečnická úprava / zpětné osazení)</t>
  </si>
  <si>
    <t>1303405791</t>
  </si>
  <si>
    <t>Poznámka k položce:_x000D_
Kompletní systémové dodávky a provedení dle specifikace PD a TZ včetně všech přímo souvisejících prací/činností a dodávek/doplňků a příslušenství + obnova povrchových úprav_x000D_
------------------------------------------------------------------------------------------------------------------------------------------------------------------------------------------------------------</t>
  </si>
  <si>
    <t>SO 02 - Řešení dešťových vod</t>
  </si>
  <si>
    <t>Úroveň 3:</t>
  </si>
  <si>
    <t xml:space="preserve">    1 - Zemní práce</t>
  </si>
  <si>
    <t xml:space="preserve">    11 - Zemní práce - přípravné a přidružené práce</t>
  </si>
  <si>
    <t xml:space="preserve">    13 - Zemní práce - hloubené vykopávky</t>
  </si>
  <si>
    <t xml:space="preserve">    16 - Zemní práce - přemístění výkopku</t>
  </si>
  <si>
    <t xml:space="preserve">    17 - Zemní práce - konstrukce ze zemin</t>
  </si>
  <si>
    <t xml:space="preserve">    18 - Zemní práce - povrchové úpravy terénu</t>
  </si>
  <si>
    <t xml:space="preserve">    2 - Zakládání</t>
  </si>
  <si>
    <t xml:space="preserve">    27 -  Zakládání</t>
  </si>
  <si>
    <t xml:space="preserve">    3 - Svislé a kompletní konstrukce</t>
  </si>
  <si>
    <t xml:space="preserve">    33 - Sloupy a pilíře, stožáry a rámové stojky</t>
  </si>
  <si>
    <t xml:space="preserve">    34 - Stěny a příčky</t>
  </si>
  <si>
    <t xml:space="preserve">    4 - Vodorovné konstrukce</t>
  </si>
  <si>
    <t xml:space="preserve">    45 - Vodorovné podkladní a vedlejší konstrukce inž. staveb</t>
  </si>
  <si>
    <t xml:space="preserve">    5 - Komunikace</t>
  </si>
  <si>
    <t xml:space="preserve">    56 - Podkladní vrstvy komunikací, letišť a ploch</t>
  </si>
  <si>
    <t xml:space="preserve">    59 - Kryty pozemních komunikací, letišť a ploch dlážděných (předlažby)</t>
  </si>
  <si>
    <t xml:space="preserve">    8 - Trubní vedení</t>
  </si>
  <si>
    <t xml:space="preserve">    87 - Potrubí z trub plastických a skleněných</t>
  </si>
  <si>
    <t xml:space="preserve">    89 - Trubní vedení - ostatní konstrukce</t>
  </si>
  <si>
    <t xml:space="preserve">    9 - Ostatní konstrukce a práce-bourání</t>
  </si>
  <si>
    <t xml:space="preserve">    91 - Doplňující konstrukce a práce pozemních komunikací, letišť a ploch</t>
  </si>
  <si>
    <t xml:space="preserve">    97 - Prorážení otvorů a ostatní bourací práce</t>
  </si>
  <si>
    <t xml:space="preserve">    99 - Přesun hmot a manipulace se sutí</t>
  </si>
  <si>
    <t>Zemní práce</t>
  </si>
  <si>
    <t>Zemní práce - přípravné a přidružené práce</t>
  </si>
  <si>
    <t>113106123</t>
  </si>
  <si>
    <t>Rozebrání dlažeb komunikací pro pěší ze zámkových dlaždic</t>
  </si>
  <si>
    <t>Odstranění dlažby v místě překopů zpevněných ploch</t>
  </si>
  <si>
    <t>7,5*1,6</t>
  </si>
  <si>
    <t>113107223</t>
  </si>
  <si>
    <t>Odstranění podkladu z kameniva drceného tl 300 mm strojně pl přes 200 m2</t>
  </si>
  <si>
    <t>475,45+12</t>
  </si>
  <si>
    <t>113107243</t>
  </si>
  <si>
    <t>Odstranění podkladu živičného tl 150 mm strojně pl přes 200 m2</t>
  </si>
  <si>
    <t>475,45</t>
  </si>
  <si>
    <t>113154124</t>
  </si>
  <si>
    <t>Frézování živičného krytu tl 100 mm pruh š 1 m pl do 500 m2 bez překážek v trase</t>
  </si>
  <si>
    <t>32*1,7+6,5*1,7+410</t>
  </si>
  <si>
    <t>113202111</t>
  </si>
  <si>
    <t>Vytrhání obrub krajníků obrubníků stojatých</t>
  </si>
  <si>
    <t>4+4+38+38+11+2+2+4+4</t>
  </si>
  <si>
    <t>113203111</t>
  </si>
  <si>
    <t>Vytrhání obrub z dlažebních kostek</t>
  </si>
  <si>
    <t>vybourání přídlažby a rigolu v parkovací ploše</t>
  </si>
  <si>
    <t>32+32+6,5+6,5+38+38+38+11</t>
  </si>
  <si>
    <t>115101201</t>
  </si>
  <si>
    <t>Čerpání vody na dopravní výšku do 10 m průměrný přítok do 500 l/min</t>
  </si>
  <si>
    <t>hod</t>
  </si>
  <si>
    <t>40</t>
  </si>
  <si>
    <t>115101301</t>
  </si>
  <si>
    <t>Pohotovost čerpací soupravy pro dopravní výšku do 10 m přítok do 500 l/min</t>
  </si>
  <si>
    <t>den</t>
  </si>
  <si>
    <t>119001422</t>
  </si>
  <si>
    <t>Dočasné zajištění kabelů a kabelových tratí z 6 volně ložených kabelů</t>
  </si>
  <si>
    <t>919735112</t>
  </si>
  <si>
    <t>Řezání stávajícího živičného krytu hl do 100 mm</t>
  </si>
  <si>
    <t>32+32+6,5+6,5+11</t>
  </si>
  <si>
    <t>961044111</t>
  </si>
  <si>
    <t>Bourání základů z betonu prostého</t>
  </si>
  <si>
    <t>m3</t>
  </si>
  <si>
    <t>vybourání betonových patek oplocení</t>
  </si>
  <si>
    <t>18*0,4*0,4*0,8</t>
  </si>
  <si>
    <t>966071822</t>
  </si>
  <si>
    <t>Rozebrání oplocení z drátěného pletiva se čtvercovými oky výšky do 2,0 m</t>
  </si>
  <si>
    <t>30</t>
  </si>
  <si>
    <t>vybourání stávajícího oplocení</t>
  </si>
  <si>
    <t>38+11</t>
  </si>
  <si>
    <t>Zemní práce - hloubené vykopávky</t>
  </si>
  <si>
    <t>130001101</t>
  </si>
  <si>
    <t>Příplatek za ztížení vykopávky v blízkosti podzemního vedení</t>
  </si>
  <si>
    <t>32</t>
  </si>
  <si>
    <t>58</t>
  </si>
  <si>
    <t>131251105</t>
  </si>
  <si>
    <t>Hloubení jam nezapažených v hornině třídy těžitelnosti I, skupiny 3 objemu do 1000 m3 strojně</t>
  </si>
  <si>
    <t>34</t>
  </si>
  <si>
    <t>akumulační jímka</t>
  </si>
  <si>
    <t>116,6*3,68+8,77*29,5+0,45*4,16*3,68+4,37*2*3,68</t>
  </si>
  <si>
    <t>2*2*2</t>
  </si>
  <si>
    <t>0,4*0,8*0,4*18</t>
  </si>
  <si>
    <t>132251805</t>
  </si>
  <si>
    <t>Hloubení rýh š do 2000 mm v hornině třídy těžitelnosti I, skupiny 3 objem do 1000 m3 pro LTM</t>
  </si>
  <si>
    <t>38</t>
  </si>
  <si>
    <t>DN 250</t>
  </si>
  <si>
    <t>(6,53+5,86+18,6)*1,03*((1,87+2,04+1,62)/3)</t>
  </si>
  <si>
    <t>DN200</t>
  </si>
  <si>
    <t>(7+31,89+7,36+5,02+4,22+3,6+5,46+3,64)*1,03*((1,3+1,32+1,8+1,3+1,7+1,3+1,95+1,8+1,82)/9)</t>
  </si>
  <si>
    <t>DN 150</t>
  </si>
  <si>
    <t>(9,78++4,71+4,99+9,76+4,71+12,8+1,61)*1,03*1,9</t>
  </si>
  <si>
    <t>DN 100 -Vodovod</t>
  </si>
  <si>
    <t>151101102</t>
  </si>
  <si>
    <t>Zřízení příložného pažení a rozepření stěn rýh hl do 4 m</t>
  </si>
  <si>
    <t>42</t>
  </si>
  <si>
    <t>30,99*2*1,90</t>
  </si>
  <si>
    <t>68,19*2*1,60</t>
  </si>
  <si>
    <t>48,36*2*1,90</t>
  </si>
  <si>
    <t>DN 100 vodovod</t>
  </si>
  <si>
    <t>151101112</t>
  </si>
  <si>
    <t>Odstranění příložného pažení a rozepření stěn rýh hl do 4 m</t>
  </si>
  <si>
    <t>46</t>
  </si>
  <si>
    <t>Zemní práce - přemístění výkopku</t>
  </si>
  <si>
    <t>162751117</t>
  </si>
  <si>
    <t>Vodorovné přemístění do 10000 m výkopku/sypaniny z horniny třídy těžitelnosti I, skupiny 1 až 3</t>
  </si>
  <si>
    <t>50</t>
  </si>
  <si>
    <t>174101101</t>
  </si>
  <si>
    <t>Zásyp jam, šachet rýh nebo kolem objektů sypaninou se zhutněním</t>
  </si>
  <si>
    <t>54</t>
  </si>
  <si>
    <t>zpětný zásyp zeminou</t>
  </si>
  <si>
    <t>Zemní práce - konstrukce ze zemin</t>
  </si>
  <si>
    <t>171201201</t>
  </si>
  <si>
    <t>Uložení sypaniny na skládky</t>
  </si>
  <si>
    <t>171201231</t>
  </si>
  <si>
    <t>Poplatek za uložení zeminy a kamení na recyklační skládce (skládkovné) kód odpadu 17 05 04</t>
  </si>
  <si>
    <t>62</t>
  </si>
  <si>
    <t>Zemní práce - povrchové úpravy terénu</t>
  </si>
  <si>
    <t>181351103</t>
  </si>
  <si>
    <t>Rozprostření ornice tl vrstvy do 200 mm pl do 500 m2 v rovině nebo ve svahu do 1:5 strojně</t>
  </si>
  <si>
    <t>66</t>
  </si>
  <si>
    <t>200</t>
  </si>
  <si>
    <t>181411131</t>
  </si>
  <si>
    <t>Založení parkového trávníku výsevem plochy do 1000 m2 v rovině a ve svahu do 1:5</t>
  </si>
  <si>
    <t>70</t>
  </si>
  <si>
    <t>M</t>
  </si>
  <si>
    <t>005724200</t>
  </si>
  <si>
    <t>osivo směs travní parková okrasná</t>
  </si>
  <si>
    <t>74</t>
  </si>
  <si>
    <t>181951111</t>
  </si>
  <si>
    <t>Úprava pláně v hornině třídy těžitelnosti I, skupiny 1 až 3 bez zhutnění</t>
  </si>
  <si>
    <t>78</t>
  </si>
  <si>
    <t>183402131</t>
  </si>
  <si>
    <t>Rozrušení půdy souvislé plochy přes 500 m2 hloubky do 150 mm v rovině a svahu do 1:5</t>
  </si>
  <si>
    <t>82</t>
  </si>
  <si>
    <t>183403111</t>
  </si>
  <si>
    <t>Obdělání půdy nakopáním na hloubku do 0,1 m v rovině a svahu do 1:5</t>
  </si>
  <si>
    <t>86</t>
  </si>
  <si>
    <t>183403153</t>
  </si>
  <si>
    <t>Obdělání půdy hrabáním v rovině a svahu do 1:5</t>
  </si>
  <si>
    <t>90</t>
  </si>
  <si>
    <t>184818232</t>
  </si>
  <si>
    <t>Ochrana kmene průměru přes 300 do 500 mm bedněním výšky do 2 m</t>
  </si>
  <si>
    <t>92</t>
  </si>
  <si>
    <t>Zakládání</t>
  </si>
  <si>
    <t xml:space="preserve"> Zakládání</t>
  </si>
  <si>
    <t>272313711</t>
  </si>
  <si>
    <t>Základové klenby z betonu tř. C 20/25</t>
  </si>
  <si>
    <t>94</t>
  </si>
  <si>
    <t>patky oplocení</t>
  </si>
  <si>
    <t>0,4*0,4*0,8*18</t>
  </si>
  <si>
    <t>31</t>
  </si>
  <si>
    <t>272353112</t>
  </si>
  <si>
    <t>Bednění kotevních otvorů v základových klenbách průřezu do 0,02 m2 hl 1 m</t>
  </si>
  <si>
    <t>96</t>
  </si>
  <si>
    <t>273321511</t>
  </si>
  <si>
    <t>Základové desky ze ŽB prostředí XA2 tř. C 25/30</t>
  </si>
  <si>
    <t>98</t>
  </si>
  <si>
    <t>0,25*3,4*29,5</t>
  </si>
  <si>
    <t>33</t>
  </si>
  <si>
    <t>273351121</t>
  </si>
  <si>
    <t>Zřízení bednění základových desek</t>
  </si>
  <si>
    <t>100</t>
  </si>
  <si>
    <t>29,5*0,25*2+3,4*0,25*2</t>
  </si>
  <si>
    <t>273351122</t>
  </si>
  <si>
    <t>Odstranění bednění základových desek</t>
  </si>
  <si>
    <t>102</t>
  </si>
  <si>
    <t>16,45</t>
  </si>
  <si>
    <t>35</t>
  </si>
  <si>
    <t>273362021</t>
  </si>
  <si>
    <t>Výztuž základových desek svařovanými sítěmi Kari</t>
  </si>
  <si>
    <t>104</t>
  </si>
  <si>
    <t>((29,5*3,4*2)/6)*26,64*0,001</t>
  </si>
  <si>
    <t>Svislé a kompletní konstrukce</t>
  </si>
  <si>
    <t>Sloupy a pilíře, stožáry a rámové stojky</t>
  </si>
  <si>
    <t>36</t>
  </si>
  <si>
    <t>338171121</t>
  </si>
  <si>
    <t>Osazování sloupků a vzpěr plotových ocelových v 2,6 m se zalitím MC</t>
  </si>
  <si>
    <t>106</t>
  </si>
  <si>
    <t>37</t>
  </si>
  <si>
    <t>339921132</t>
  </si>
  <si>
    <t>Osazování betonových palisád do betonového základu v řadě výšky prvku přes 0,5 do 1 m</t>
  </si>
  <si>
    <t>108</t>
  </si>
  <si>
    <t>59228407</t>
  </si>
  <si>
    <t>palisáda tyčová hranatá betonová přírodní 11x11x40</t>
  </si>
  <si>
    <t>110</t>
  </si>
  <si>
    <t>Stěny a příčky</t>
  </si>
  <si>
    <t>39</t>
  </si>
  <si>
    <t>348401140</t>
  </si>
  <si>
    <t>Osazení oplocení ze strojového pletiva s napínacími dráty výšky do 4,0 m do 15° sklonu svahu</t>
  </si>
  <si>
    <t>112</t>
  </si>
  <si>
    <t>49</t>
  </si>
  <si>
    <t>348401350</t>
  </si>
  <si>
    <t>Osazení napínacího drátu na oplocení do 15° sklonu svahu</t>
  </si>
  <si>
    <t>114</t>
  </si>
  <si>
    <t>49*3</t>
  </si>
  <si>
    <t>41</t>
  </si>
  <si>
    <t>156191000</t>
  </si>
  <si>
    <t>drát poplastovaný kruhový napínací 2,5/3,5 mm bal. 78 m</t>
  </si>
  <si>
    <t>116</t>
  </si>
  <si>
    <t>49*3*1,15</t>
  </si>
  <si>
    <t>348401360</t>
  </si>
  <si>
    <t>Přiháčkování strojového pletiva k napínacímu drátu na oplocení ve sklonu svahu do 15°</t>
  </si>
  <si>
    <t>118</t>
  </si>
  <si>
    <t>169,05</t>
  </si>
  <si>
    <t>Vodorovné konstrukce</t>
  </si>
  <si>
    <t>45</t>
  </si>
  <si>
    <t>Vodorovné podkladní a vedlejší konstrukce inž. staveb</t>
  </si>
  <si>
    <t>43</t>
  </si>
  <si>
    <t>451572111</t>
  </si>
  <si>
    <t>Lože pod potrubí otevřený výkop z kameniva drobného těženého</t>
  </si>
  <si>
    <t>122</t>
  </si>
  <si>
    <t>Lože (tloušťka 150 mm) a obsyp potrubí (30 cm nad vrcholem uložené potrubí)</t>
  </si>
  <si>
    <t>Komunikace</t>
  </si>
  <si>
    <t>56</t>
  </si>
  <si>
    <t>Podkladní vrstvy komunikací, letišť a ploch</t>
  </si>
  <si>
    <t>44</t>
  </si>
  <si>
    <t>564871111</t>
  </si>
  <si>
    <t>Podklad ze štěrkodrtě ŠD tl 250 mm</t>
  </si>
  <si>
    <t>126</t>
  </si>
  <si>
    <t>zpětný zásyp kamenivem</t>
  </si>
  <si>
    <t>-228,98/0,25</t>
  </si>
  <si>
    <t>(2,6*2,7*25)/0,25*-1</t>
  </si>
  <si>
    <t>(3,5*3,1*2,7)/0,25*-1</t>
  </si>
  <si>
    <t>564871116</t>
  </si>
  <si>
    <t>Podklad ze štěrkodrtě ŠD tl. 300 mm</t>
  </si>
  <si>
    <t>128</t>
  </si>
  <si>
    <t>oprava zpevněné plochy</t>
  </si>
  <si>
    <t>32*1,7+6,5*1,7+410+65,57</t>
  </si>
  <si>
    <t>573231106</t>
  </si>
  <si>
    <t>Postřik živičný spojovací ze silniční emulze v množství 0,30 kg/m2</t>
  </si>
  <si>
    <t>130</t>
  </si>
  <si>
    <t>47</t>
  </si>
  <si>
    <t>573231109</t>
  </si>
  <si>
    <t>Postřik živičný spojovací ze silniční emulze v množství 0,60 kg/m2</t>
  </si>
  <si>
    <t>132</t>
  </si>
  <si>
    <t>48</t>
  </si>
  <si>
    <t>577144121</t>
  </si>
  <si>
    <t>Asfaltový beton vrstva obrusná ACO 11 (ABS) tř. I tl 50 mm š přes 3 m z nemodifikovaného asfaltu</t>
  </si>
  <si>
    <t>134</t>
  </si>
  <si>
    <t>577165122</t>
  </si>
  <si>
    <t>Asfaltový beton vrstva ložní ACL 16 (ABH) tl 70 mm š přes 3 m z nemodifikovaného asfaltu</t>
  </si>
  <si>
    <t>136</t>
  </si>
  <si>
    <t>919111233</t>
  </si>
  <si>
    <t>Řezání spár pro vytvoření komůrky š 20 mm hl 40 mm pro těsnící zálivku v CB krytu</t>
  </si>
  <si>
    <t>138</t>
  </si>
  <si>
    <t>38+11+32+32+6,5+6,5</t>
  </si>
  <si>
    <t>51</t>
  </si>
  <si>
    <t>919121132</t>
  </si>
  <si>
    <t>Těsnění spár zálivkou za studena pro komůrky š 20 mm hl 40 mm s těsnicím profilem</t>
  </si>
  <si>
    <t>140</t>
  </si>
  <si>
    <t>59</t>
  </si>
  <si>
    <t>Kryty pozemních komunikací, letišť a ploch dlážděných (předlažby)</t>
  </si>
  <si>
    <t>52</t>
  </si>
  <si>
    <t>596211210</t>
  </si>
  <si>
    <t>Kladení zámkové dlažby komunikací pro pěší tl 80 mm skupiny A pl do 50 m2</t>
  </si>
  <si>
    <t>144</t>
  </si>
  <si>
    <t>53</t>
  </si>
  <si>
    <t>59245013</t>
  </si>
  <si>
    <t>dlažba zámková tvaru I 200x165x80mm přírodní</t>
  </si>
  <si>
    <t>148</t>
  </si>
  <si>
    <t>rezerva na zničenou dlažbu (dlažbu je nutné specifikovat dle potřeby)</t>
  </si>
  <si>
    <t>Trubní vedení</t>
  </si>
  <si>
    <t>87</t>
  </si>
  <si>
    <t>Potrubí z trub plastických a skleněných</t>
  </si>
  <si>
    <t>817364111</t>
  </si>
  <si>
    <t>Montáž betonových útesů s hrdlem DN 250</t>
  </si>
  <si>
    <t>150</t>
  </si>
  <si>
    <t>55</t>
  </si>
  <si>
    <t>871260310</t>
  </si>
  <si>
    <t>Montáž vodovodního potrubí PE 100 do DN100</t>
  </si>
  <si>
    <t>154</t>
  </si>
  <si>
    <t>28613111</t>
  </si>
  <si>
    <t>potrubí vodovodní PE100 PN 16 SDR11 6m 100m 40x3,7mm</t>
  </si>
  <si>
    <t>158</t>
  </si>
  <si>
    <t>57</t>
  </si>
  <si>
    <t>871310310</t>
  </si>
  <si>
    <t>Montáž kanalizačního potrubí hladkého plnostěnného SN 8 z PVC KG DN 150</t>
  </si>
  <si>
    <t>160</t>
  </si>
  <si>
    <t>48,36</t>
  </si>
  <si>
    <t>28617043</t>
  </si>
  <si>
    <t>trubka kanalizační  PVC KG DN 150x6000mm SN8</t>
  </si>
  <si>
    <t>162</t>
  </si>
  <si>
    <t>(48,36/6)*1,02</t>
  </si>
  <si>
    <t>871350410</t>
  </si>
  <si>
    <t>Montáž kanalizačního potrubí hladkého plnostěnného SN 8 z PVC KG DN 200</t>
  </si>
  <si>
    <t>164</t>
  </si>
  <si>
    <t>68,19</t>
  </si>
  <si>
    <t>60</t>
  </si>
  <si>
    <t>28617012</t>
  </si>
  <si>
    <t>trubka kanalizační  PVC KG DN 200x3000mm SN8</t>
  </si>
  <si>
    <t>166</t>
  </si>
  <si>
    <t>(68,19/3)*1,02</t>
  </si>
  <si>
    <t>61</t>
  </si>
  <si>
    <t>871350420</t>
  </si>
  <si>
    <t>168</t>
  </si>
  <si>
    <t>26,8+21,9</t>
  </si>
  <si>
    <t>28617267</t>
  </si>
  <si>
    <t>trubka kanalizační  PVC KG DN 200x6000 mm SN 8</t>
  </si>
  <si>
    <t>170</t>
  </si>
  <si>
    <t>48,7*1,02</t>
  </si>
  <si>
    <t>63</t>
  </si>
  <si>
    <t>871360320</t>
  </si>
  <si>
    <t>Montáž kanalizačního potrubí hladkého plnostěnného SN 8 z PVC KG DN 250</t>
  </si>
  <si>
    <t>172</t>
  </si>
  <si>
    <t>20,5</t>
  </si>
  <si>
    <t>64</t>
  </si>
  <si>
    <t>28613432</t>
  </si>
  <si>
    <t>trubka kanalizační  PVC KG DN 250x6000 mm SN 8</t>
  </si>
  <si>
    <t>174</t>
  </si>
  <si>
    <t>20,5*1,02</t>
  </si>
  <si>
    <t>65</t>
  </si>
  <si>
    <t>871360410</t>
  </si>
  <si>
    <t>176</t>
  </si>
  <si>
    <t>30,99</t>
  </si>
  <si>
    <t>28617013</t>
  </si>
  <si>
    <t>trubka kanalizační  PVC KG DN 250x3000 mm SN 8</t>
  </si>
  <si>
    <t>178</t>
  </si>
  <si>
    <t>(30,99/3)*1,02</t>
  </si>
  <si>
    <t>67</t>
  </si>
  <si>
    <t>877355R01</t>
  </si>
  <si>
    <t>Dodávka a montáž tvarovek-viz kladečské schema</t>
  </si>
  <si>
    <t>soubor</t>
  </si>
  <si>
    <t>182</t>
  </si>
  <si>
    <t>viz kladečské schema do prvního odběrného místa</t>
  </si>
  <si>
    <t>68</t>
  </si>
  <si>
    <t>892273122</t>
  </si>
  <si>
    <t>Proplach a dezinfekce vodovodního potrubí DN od 40 do 125</t>
  </si>
  <si>
    <t>186</t>
  </si>
  <si>
    <t>69</t>
  </si>
  <si>
    <t>892372111</t>
  </si>
  <si>
    <t>Zabezpečení konců potrubí DN do 300 při tlakových zkouškách vodou</t>
  </si>
  <si>
    <t>188</t>
  </si>
  <si>
    <t>892381111</t>
  </si>
  <si>
    <t>Tlaková zkouška vodou potrubí DN 40 - DN250</t>
  </si>
  <si>
    <t>190</t>
  </si>
  <si>
    <t>30,99+68,19+48,36</t>
  </si>
  <si>
    <t>71</t>
  </si>
  <si>
    <t>899721111</t>
  </si>
  <si>
    <t>Signalizační vodič DN do 150 mm na potrubí</t>
  </si>
  <si>
    <t>194</t>
  </si>
  <si>
    <t>72</t>
  </si>
  <si>
    <t>899722114</t>
  </si>
  <si>
    <t>Krytí potrubí z plastů výstražnou fólií z PVC 40 cm</t>
  </si>
  <si>
    <t>198</t>
  </si>
  <si>
    <t>89</t>
  </si>
  <si>
    <t>Trubní vedení - ostatní konstrukce</t>
  </si>
  <si>
    <t>73</t>
  </si>
  <si>
    <t>894411311</t>
  </si>
  <si>
    <t>Osazení železobetonových dílců pro šachty skruží rovných</t>
  </si>
  <si>
    <t>592240110</t>
  </si>
  <si>
    <t>prstenec betonový vyrovnávací ke krytu šachty AR-V 625/6</t>
  </si>
  <si>
    <t>202</t>
  </si>
  <si>
    <t>75</t>
  </si>
  <si>
    <t>59224010</t>
  </si>
  <si>
    <t>prstenec šachtový vyrovnávací betonový 625x100x40mm</t>
  </si>
  <si>
    <t>204</t>
  </si>
  <si>
    <t>76</t>
  </si>
  <si>
    <t>59224188</t>
  </si>
  <si>
    <t>prstenec šachtový vyrovnávací betonový 625x120x120mm</t>
  </si>
  <si>
    <t>206</t>
  </si>
  <si>
    <t>77</t>
  </si>
  <si>
    <t>592240120</t>
  </si>
  <si>
    <t>prstenec betonový vyrovnávací ke krytu šachty AR-V 625/8</t>
  </si>
  <si>
    <t>208</t>
  </si>
  <si>
    <t>59224013</t>
  </si>
  <si>
    <t>prstenec betonový vyrovnávací ke krytu šachty AR-V 625/10</t>
  </si>
  <si>
    <t>210</t>
  </si>
  <si>
    <t>79</t>
  </si>
  <si>
    <t>59224066</t>
  </si>
  <si>
    <t>skruž betonová DN 1000x250 PS, 100x25x12 cm</t>
  </si>
  <si>
    <t>212</t>
  </si>
  <si>
    <t>80</t>
  </si>
  <si>
    <t>592240R08</t>
  </si>
  <si>
    <t>skruž betonová DN 1500x500 PS, 150x50*12</t>
  </si>
  <si>
    <t>214</t>
  </si>
  <si>
    <t>81</t>
  </si>
  <si>
    <t>592243480</t>
  </si>
  <si>
    <t>těsnění elastomerové pro spojení šachetních dílů EMT DN 1000</t>
  </si>
  <si>
    <t>216</t>
  </si>
  <si>
    <t>894412411</t>
  </si>
  <si>
    <t>Osazení železobetonových dílců pro šachty skruží přechodových</t>
  </si>
  <si>
    <t>218</t>
  </si>
  <si>
    <t>83</t>
  </si>
  <si>
    <t>592240750</t>
  </si>
  <si>
    <t>deska betonová zákrytová AP-M 1000/625x270</t>
  </si>
  <si>
    <t>220</t>
  </si>
  <si>
    <t>84</t>
  </si>
  <si>
    <t>59224056</t>
  </si>
  <si>
    <t>kónus pro kanalizační šachty s kapsovým stupadlem 100/62,5 x 67 x 12 cm</t>
  </si>
  <si>
    <t>222</t>
  </si>
  <si>
    <t>85</t>
  </si>
  <si>
    <t>894414111</t>
  </si>
  <si>
    <t>Osazení železobetonových dílců pro šachty skruží základových</t>
  </si>
  <si>
    <t>224</t>
  </si>
  <si>
    <t>592240R09</t>
  </si>
  <si>
    <t>dno betonové šachtové šachtice DN1000</t>
  </si>
  <si>
    <t>226</t>
  </si>
  <si>
    <t>899104112</t>
  </si>
  <si>
    <t>Osazení poklopů litinových nebo ocelových včetně rámů pro třídu zatížení D400, E600</t>
  </si>
  <si>
    <t>228</t>
  </si>
  <si>
    <t>88</t>
  </si>
  <si>
    <t>55241406</t>
  </si>
  <si>
    <t>poklop šachtový s rámem DN600 třída D 400,  s odvětráním</t>
  </si>
  <si>
    <t>230</t>
  </si>
  <si>
    <t>899121R11</t>
  </si>
  <si>
    <t>ŽB prefabrikovaná nádrž (prostředí XA2) , dodávka a montáž (8,1x2,4x1,98)</t>
  </si>
  <si>
    <t>232</t>
  </si>
  <si>
    <t>899121R12</t>
  </si>
  <si>
    <t>Zákrytová deska na akumulační nádrž (prostředí XA2) -dodávka a montáž (  8,1x2,4x0,25)</t>
  </si>
  <si>
    <t>234</t>
  </si>
  <si>
    <t>91</t>
  </si>
  <si>
    <t>899121R13</t>
  </si>
  <si>
    <t>ŽB prefabrikovaná nádrž (prostředí XA2) , dodávka a montáž (1,4x2,4x2,38)</t>
  </si>
  <si>
    <t>236</t>
  </si>
  <si>
    <t>899121R14</t>
  </si>
  <si>
    <t>Zákrytová deska na betonovou jímku (prostředí XA2) -dodávka a montáž (1,4x2,4x0,25)</t>
  </si>
  <si>
    <t>238</t>
  </si>
  <si>
    <t>93</t>
  </si>
  <si>
    <t>899121R15</t>
  </si>
  <si>
    <t>Filtrační šachtice - základní rozměr - dodávka a montáž</t>
  </si>
  <si>
    <t>240</t>
  </si>
  <si>
    <t>899121R16</t>
  </si>
  <si>
    <t>Filtrační šachtice - prodloužený rozměr - dodávka a montáž</t>
  </si>
  <si>
    <t>242</t>
  </si>
  <si>
    <t>95</t>
  </si>
  <si>
    <t>899121R17</t>
  </si>
  <si>
    <t>Prefabrikovaná uliční vpusť - dodávka  a montáž</t>
  </si>
  <si>
    <t>244</t>
  </si>
  <si>
    <t>899121R18</t>
  </si>
  <si>
    <t>ATS Stavební část-viz příloha k rozpočtu č.1</t>
  </si>
  <si>
    <t>246</t>
  </si>
  <si>
    <t>97</t>
  </si>
  <si>
    <t>899121R19</t>
  </si>
  <si>
    <t>ATS - Technologická část -viz příloha k rozpočtu č.1</t>
  </si>
  <si>
    <t>248</t>
  </si>
  <si>
    <t>899121R20</t>
  </si>
  <si>
    <t>Úprava stávajícího střešního svodu a napojení na nové potrubí</t>
  </si>
  <si>
    <t>250</t>
  </si>
  <si>
    <t>Ostatní konstrukce a práce-bourání</t>
  </si>
  <si>
    <t>Doplňující konstrukce a práce pozemních komunikací, letišť a ploch</t>
  </si>
  <si>
    <t>99</t>
  </si>
  <si>
    <t>915111112</t>
  </si>
  <si>
    <t>Vodorovné dopravní značení dělící čáry souvislé š 125 mm retroreflexní bílá barva</t>
  </si>
  <si>
    <t>252</t>
  </si>
  <si>
    <t>16*5</t>
  </si>
  <si>
    <t>40445350</t>
  </si>
  <si>
    <t>barva na vodorovné dopravní značení rozpouštědlová bílá</t>
  </si>
  <si>
    <t>254</t>
  </si>
  <si>
    <t>80*0,125+1</t>
  </si>
  <si>
    <t>101</t>
  </si>
  <si>
    <t>915131112</t>
  </si>
  <si>
    <t>Vodorovné dopravní značení přechody pro chodce, šipky, symboly retroreflexní bílá barva</t>
  </si>
  <si>
    <t>256</t>
  </si>
  <si>
    <t>tpo</t>
  </si>
  <si>
    <t>915611111</t>
  </si>
  <si>
    <t>Předznačení vodorovného liniového značení</t>
  </si>
  <si>
    <t>258</t>
  </si>
  <si>
    <t>103</t>
  </si>
  <si>
    <t>916111123</t>
  </si>
  <si>
    <t>Osazení obruby z drobných kostek s boční opěrou do lože z betonu prostého</t>
  </si>
  <si>
    <t>260</t>
  </si>
  <si>
    <t>58381007</t>
  </si>
  <si>
    <t>kostka dlažební žula drobná 8/10</t>
  </si>
  <si>
    <t>262</t>
  </si>
  <si>
    <t>202*0,1*1,01</t>
  </si>
  <si>
    <t>105</t>
  </si>
  <si>
    <t>916231213</t>
  </si>
  <si>
    <t>Osazení chodníkového obrubníku betonového stojatého s boční opěrou do lože z betonu prostého</t>
  </si>
  <si>
    <t>264</t>
  </si>
  <si>
    <t>147</t>
  </si>
  <si>
    <t>PSB.30010100</t>
  </si>
  <si>
    <t>Silniční obrubník 1000x150x250 mm</t>
  </si>
  <si>
    <t>266</t>
  </si>
  <si>
    <t>Prorážení otvorů a ostatní bourací práce</t>
  </si>
  <si>
    <t>107</t>
  </si>
  <si>
    <t>997013861</t>
  </si>
  <si>
    <t>Poplatek za uložení stavebního odpadu na recyklační skládce (skládkovné) z prostého betonu kód odpadu 17 01 01</t>
  </si>
  <si>
    <t>268</t>
  </si>
  <si>
    <t>17,048+30,135+4,608+0,122</t>
  </si>
  <si>
    <t>997013873</t>
  </si>
  <si>
    <t>Poplatek za uložení stavebního odpadu na recyklační skládce (skládkovné) zeminy a kamení zatříděného do Katalogu odpadů pod kódem 17 05 04</t>
  </si>
  <si>
    <t>272</t>
  </si>
  <si>
    <t>109</t>
  </si>
  <si>
    <t>997013875</t>
  </si>
  <si>
    <t>Poplatek za uložení stavebního odpadu na recyklační skládce (skládkovné) asfaltového bez obsahu dehtu zatříděného do Katalogu odpadů pod kódem 17 03 02</t>
  </si>
  <si>
    <t>274</t>
  </si>
  <si>
    <t>150,24+109,354</t>
  </si>
  <si>
    <t>997221561</t>
  </si>
  <si>
    <t>Vodorovná doprava suti z kusových materiálů do 1 km</t>
  </si>
  <si>
    <t>278</t>
  </si>
  <si>
    <t>111</t>
  </si>
  <si>
    <t>997221569</t>
  </si>
  <si>
    <t>Příplatek ZKD 1 km u vodorovné dopravy suti z kusových materiálů</t>
  </si>
  <si>
    <t>282</t>
  </si>
  <si>
    <t>997221611</t>
  </si>
  <si>
    <t>Nakládání suti na dopravní prostředky pro vodorovnou dopravu</t>
  </si>
  <si>
    <t>286</t>
  </si>
  <si>
    <t>Přesun hmot a manipulace se sutí</t>
  </si>
  <si>
    <t>113</t>
  </si>
  <si>
    <t>998276101</t>
  </si>
  <si>
    <t>Přesun hmot pro trubní vedení z trub z plastických hmot otevřený výkop</t>
  </si>
  <si>
    <t>290</t>
  </si>
  <si>
    <t>2 - Stavebně technické řešení _ příloha č.1</t>
  </si>
  <si>
    <t>č. položky - ATS stavební část</t>
  </si>
  <si>
    <t>D1 - ATS - technologie</t>
  </si>
  <si>
    <t>č. položky</t>
  </si>
  <si>
    <t>ATS stavební část</t>
  </si>
  <si>
    <t>ŽB prefabrikovaná nádrž (XA2) 2400x1400x2380 mm, užitný objem 29 m3, tl. stěn 140 mm</t>
  </si>
  <si>
    <t>ks</t>
  </si>
  <si>
    <t>ŽB prefebrikovaná zákrytová deska (XA2) D400, 2400x1400x250 mm, otvore 800x800 mm</t>
  </si>
  <si>
    <t>Prostup vrtaný DN 80 pro nerezové potrubí DN 32 a vypouštění DN32</t>
  </si>
  <si>
    <t>Kompozitní žebřík dl. 3500 mm pro ATS, opískované stupadla, kotvení na stěnu D+M</t>
  </si>
  <si>
    <t>Kompozitní poklop 800x800 mm, zatížení D400, uzamykatelný, vodotěsný s odvětráním D+M</t>
  </si>
  <si>
    <t>Provedení dodatečného zatěsnění všech prostupů nádrže ATS</t>
  </si>
  <si>
    <t>kpl</t>
  </si>
  <si>
    <t>Provedení dodatečného zatěsnění ("zamazání") všech spar mezi nádrží a zákrytovou deskou retence a ATS</t>
  </si>
  <si>
    <t>D+M ŽB výstupního komínku 800x800, tl stěn 150 mm, výška komínku cca 1000 mm</t>
  </si>
  <si>
    <t>D1</t>
  </si>
  <si>
    <t>ATS - technologie</t>
  </si>
  <si>
    <t>Inline čerpadlo s vlastním chlazením, Q - 2 l/s, H - 58m, 2,2 kW včetně podstavce, přímý start</t>
  </si>
  <si>
    <t>Membránová tlaková nádoba 100 l, PN 16, manometr a pojistný a uzavírací ventil</t>
  </si>
  <si>
    <t>Uzavírací ventil DN32, mosaz</t>
  </si>
  <si>
    <t>Sací koš s integrovanou zpětnou klapkou a sítkem, provedení nerez, 5/4”</t>
  </si>
  <si>
    <t>Sací nerezové potrubí DN 32, přírubové spoje, ukončeno v retenci vnějším závitem nebo přírubou pro sací koš D+M</t>
  </si>
  <si>
    <t>Výtlačné nerezové potrubí DN 32 včetně odbočky pro tlakovou nádobu D+M</t>
  </si>
  <si>
    <t>Jištěná spojka proti posuvu pro PE d40 na potrubí nerez DN32</t>
  </si>
  <si>
    <t>Zpětná klapka DN32</t>
  </si>
  <si>
    <t>Plovákový snímač, délka kabelu 10 m, kabel neoprén, D+M</t>
  </si>
  <si>
    <t>Rozvaděč RM1 - jištění ATS, zásuvkové a světelné okruhy, temperace objektu, datová komunikace, specifikace TZ</t>
  </si>
  <si>
    <t>Svítidlo zářivkové 230V, 2x 36W, krytí IP 65 D+M</t>
  </si>
  <si>
    <t>Panel přímo-topný 230V, 1500W  D+M</t>
  </si>
  <si>
    <t>Tlaková sonda 4-20 mA, délka kabelu 10m, rozsah 0-4 m</t>
  </si>
  <si>
    <t>Tlakový snímač na potrubí 4-20 mA</t>
  </si>
  <si>
    <t>Zhotovení vodotěsného prostupu pro sondu a  plovák mezi retencí a ATS, dodatečné zamazání a utěsnění</t>
  </si>
  <si>
    <t>Ostatní pomocný, kotvící a spojovací materiál</t>
  </si>
  <si>
    <t>Uvedení a zprovoznění ATS do provozu, funčkní zkouška</t>
  </si>
  <si>
    <t>Revize všech dodávaných elektro-částí</t>
  </si>
  <si>
    <t>Výchozí dokumentace skutečného stavu, elektro-dokumentace a schémata</t>
  </si>
  <si>
    <t>Lapač nečistot DN32</t>
  </si>
  <si>
    <t>Vypouštěcí potrubí PVC-U d40, spoje lepené, ukončeno kolenem v retenční nádrží</t>
  </si>
  <si>
    <t>Uzavírací ventil DN32 s vypouštěním - vypouštěcí potrubí</t>
  </si>
  <si>
    <t>Úprava SW ve stávajícím systému ProCop a systému Energetického managementu pro přidružení ATS</t>
  </si>
  <si>
    <t>SO 03 - Kabelový přívod NN a komunikace</t>
  </si>
  <si>
    <t>N00 - Inženýrské objekty</t>
  </si>
  <si>
    <t>N00</t>
  </si>
  <si>
    <t>Inženýrské objekty</t>
  </si>
  <si>
    <t>N00_R01</t>
  </si>
  <si>
    <t>Kabelový přívod NN a komunikace _ viz samostatný soupis prací</t>
  </si>
  <si>
    <t>kpl.</t>
  </si>
  <si>
    <t>512</t>
  </si>
  <si>
    <t>292220874</t>
  </si>
  <si>
    <t xml:space="preserve">VON - Vedlejší a ostatní náklady stavby </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</si>
  <si>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</si>
  <si>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</si>
  <si>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</si>
  <si>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</si>
  <si>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</si>
  <si>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</si>
  <si>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</si>
  <si>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</si>
  <si>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VRN1</t>
  </si>
  <si>
    <t>Průzkumné, geodetické a projektové práce</t>
  </si>
  <si>
    <t>012103000</t>
  </si>
  <si>
    <t>Geodetické práce před výstavbou</t>
  </si>
  <si>
    <t>1024</t>
  </si>
  <si>
    <t>-726065677</t>
  </si>
  <si>
    <t>Poznámka k položce:_x000D_
-vytyčení stavby nebo jejich částí oprávněným geodetem vč. vypracování příslušných protokolů - před zahájením stavby_x000D_
(veškeré nové a upravované stavby/konstrukce , inženýrské a liniové stavby v rámci stavby)_x000D_
VEŠKERÉ FORMY A PŘEDÁNÍ SE ŘÍDÍ PODMÍNKAMI ZADÁVACÍ DOKUMENTACE STAVBY</t>
  </si>
  <si>
    <t>012203000</t>
  </si>
  <si>
    <t>Geodetické práce při provádění stavby</t>
  </si>
  <si>
    <t>666626730</t>
  </si>
  <si>
    <t>012303000</t>
  </si>
  <si>
    <t>Geodetické práce po výstavbě</t>
  </si>
  <si>
    <t>-154030629</t>
  </si>
  <si>
    <t>Poznámka k položce:_x000D_
-zaměření skutečného provedení stavby nebo jejich částí vč. vypracování geometrických plánů a ostatních příslušných protokolů_x000D_
(veškeré nové a upravované stavby/konstrukce , inženýrské a liniové stavby v rámci stavby)_x000D_
VEŠKERÉ FORMY A PŘEDÁNÍ SE ŘÍDÍ PODMÍNKAMI ZADÁVACÍ DOKUMENTACE STAVBY</t>
  </si>
  <si>
    <t>013254000</t>
  </si>
  <si>
    <t>Dokumentace skutečného provedení stavby</t>
  </si>
  <si>
    <t>128850787</t>
  </si>
  <si>
    <t>Poznámka k položce:_x000D_
VEŠKERÉ FORMY A PŘEDÁNÍ SE ŘÍDÍ PODMÍNKAMI ZADÁVACÍ DOKUMENTACE STAVBY</t>
  </si>
  <si>
    <t>VRN2</t>
  </si>
  <si>
    <t>Příprava staveniště</t>
  </si>
  <si>
    <t>020001000</t>
  </si>
  <si>
    <t xml:space="preserve">Příprava staveniště </t>
  </si>
  <si>
    <t>1706272833</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</si>
  <si>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(Silniční provoz- dočasné dopravní opatření-návrh a projednání, Silniční provoz- dočasné dopravní opatření-realizace)_x000D_
</t>
  </si>
  <si>
    <t>VRN3</t>
  </si>
  <si>
    <t>Zařízení staveniště</t>
  </si>
  <si>
    <t>030001000</t>
  </si>
  <si>
    <t xml:space="preserve">Zařízení staveniště </t>
  </si>
  <si>
    <t>1961126159</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</si>
  <si>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</si>
  <si>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035103001</t>
  </si>
  <si>
    <t>Pronájem ploch</t>
  </si>
  <si>
    <t>-1362300918</t>
  </si>
  <si>
    <t>Poznámka k položce:_x000D_
(plochy potřebné pro zařízení staveniště, které nejsou v majetku objednatele)</t>
  </si>
  <si>
    <t>039002000</t>
  </si>
  <si>
    <t>Zrušení zařízení staveniště</t>
  </si>
  <si>
    <t>-370398178</t>
  </si>
  <si>
    <t>Poznámka k položce:_x000D_
-náklady zhotovitele spojené s kompletní likvidací zařízení staveniště vč. uvedení všech dotčených ploch do bezvadného stavu</t>
  </si>
  <si>
    <t>VRN4</t>
  </si>
  <si>
    <t>Inženýrská činnost</t>
  </si>
  <si>
    <t>043103000</t>
  </si>
  <si>
    <t>Zkoušky bez rozlišení</t>
  </si>
  <si>
    <t>-2057596596</t>
  </si>
  <si>
    <t xml:space="preserve">Poznámka k položce:_x000D_
Provedení všech zkoušek a revizí předepsaných projektovou a zadávací dokumentací, platnými normami, návodů k obsluze - (neuvedených v jednotlivých soupisech prací) </t>
  </si>
  <si>
    <t>045002000</t>
  </si>
  <si>
    <t xml:space="preserve">Kompletační a koordinační činnost </t>
  </si>
  <si>
    <t>68830431</t>
  </si>
  <si>
    <t>Poznámka k položce:_x000D_
-příprava předávací dokumentace dle ZD_x000D_
-ostatní kompletační činnost</t>
  </si>
  <si>
    <t>VRN7</t>
  </si>
  <si>
    <t>Provozní vlivy</t>
  </si>
  <si>
    <t>071103000</t>
  </si>
  <si>
    <t>Provoz investora</t>
  </si>
  <si>
    <t>-1580249159</t>
  </si>
  <si>
    <t>Poznámka k položce:_x000D_
Náklady související se ztíženými podmínkami při provádění díla v závislosti na okolním provozu (pro práce prováděné za nepřerušeného nebo omezeného provozu v dotčených objektech nebo samotném areálu)_x000D_
(+ případná ochrana a zakrytí určených prvků a konstrukcí - ZABEZPEČENÍ PŘED POŠKOZENÍM STAVEBNÍ ČINNOSTÍ)</t>
  </si>
  <si>
    <t>075002000</t>
  </si>
  <si>
    <t>Ochranná pásma</t>
  </si>
  <si>
    <t>692226368</t>
  </si>
  <si>
    <t>VRN9</t>
  </si>
  <si>
    <t>Ostatní náklady</t>
  </si>
  <si>
    <t>090001000</t>
  </si>
  <si>
    <t>-266816853</t>
  </si>
  <si>
    <t>Poznámka k položce:_x000D_
V jednotkové ceně zahrnuty náklady :_x000D_
-------------------------------------------------_x000D_
-náklady zhotovitele spojené s ochranou všech dotčených, jinde nespecifikovaných, dřevin, stromů, porostů a vegetačních ploch při stavebních prací dle ČSN 83 9061 - po celou dobu výstavby_x000D_
-pravidelné čištění přilehlých / souvisejících komunikací a zpevněných ploch - po celou dobu stavby _x000D_
-uvedení všech dotčených ploch, konstrukcí a povrchů do původního, bezvadného stavu_x000D_
-vytyčení všech inženýrských sítí před zahájením prací vč. řádného zajištění. Zpětné protokolární předání všech inženýrských sítí jednotlivým správcům vč. uvedení dotčených ploch do bezvadného stavu._x000D_
----------------------------------------------------------------------------_x000D_
-ostatní, jinde neuvedené, náklady potřebné k provedení a předání díla objednateli _ dle PD a TZ</t>
  </si>
  <si>
    <t>170,14*1,0*1,95</t>
  </si>
  <si>
    <t>170,14*2*1,95</t>
  </si>
  <si>
    <t>737,159+0,27*596,77</t>
  </si>
  <si>
    <t>596,77*0,73</t>
  </si>
  <si>
    <t>898,287*1,8</t>
  </si>
  <si>
    <t>360*0,03</t>
  </si>
  <si>
    <t>317,59*1,03*(0,15+0,55)</t>
  </si>
  <si>
    <t>(737,159+596,77*0,27)/0,25</t>
  </si>
  <si>
    <t>170,14*1,02</t>
  </si>
  <si>
    <t>170,14*1,2</t>
  </si>
  <si>
    <t>572,787*19</t>
  </si>
  <si>
    <t>Stavebně technické řešení</t>
  </si>
  <si>
    <t>1 - Stavebně technické řešení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</si>
</sst>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4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top"/>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5"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0" fillId="0" borderId="3" xfId="0"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20" fillId="4" borderId="0" xfId="0" applyFont="1" applyFill="1" applyAlignment="1">
      <alignment horizontal="center" vertical="center"/>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4"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5"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0" fontId="0" fillId="0" borderId="0" xfId="0" applyProtection="1"/>
    <xf numFmtId="0" fontId="29"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5" fillId="0" borderId="0" xfId="0" applyFont="1" applyAlignment="1">
      <alignment horizontal="lef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0" fillId="4" borderId="0" xfId="0" applyFont="1" applyFill="1" applyAlignment="1">
      <alignment horizontal="left" vertical="center"/>
    </xf>
    <xf numFmtId="0" fontId="20" fillId="4"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0" fillId="4" borderId="16" xfId="0" applyFont="1" applyFill="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0" fillId="0" borderId="3" xfId="0" applyBorder="1" applyAlignment="1">
      <alignment horizontal="center" vertical="center" wrapText="1"/>
    </xf>
    <xf numFmtId="4" fontId="22" fillId="0" borderId="0" xfId="0" applyNumberFormat="1" applyFont="1" applyAlignment="1"/>
    <xf numFmtId="166" fontId="31" fillId="0" borderId="12" xfId="0" applyNumberFormat="1" applyFont="1" applyBorder="1" applyAlignment="1"/>
    <xf numFmtId="166" fontId="31" fillId="0" borderId="13" xfId="0" applyNumberFormat="1" applyFont="1" applyBorder="1" applyAlignment="1"/>
    <xf numFmtId="4" fontId="32"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0" fillId="0" borderId="22" xfId="0" applyFont="1" applyBorder="1" applyAlignment="1" applyProtection="1">
      <alignment horizontal="center" vertical="center"/>
      <protection locked="0"/>
    </xf>
    <xf numFmtId="49" fontId="20" fillId="0" borderId="22" xfId="0" applyNumberFormat="1" applyFont="1" applyBorder="1" applyAlignment="1" applyProtection="1">
      <alignment horizontal="left" vertical="center" wrapText="1"/>
      <protection locked="0"/>
    </xf>
    <xf numFmtId="0" fontId="20" fillId="0" borderId="22" xfId="0" applyFont="1" applyBorder="1" applyAlignment="1" applyProtection="1">
      <alignment horizontal="left" vertical="center" wrapText="1"/>
      <protection locked="0"/>
    </xf>
    <xf numFmtId="0" fontId="20" fillId="0" borderId="22" xfId="0" applyFont="1" applyBorder="1" applyAlignment="1" applyProtection="1">
      <alignment horizontal="center" vertical="center" wrapText="1"/>
      <protection locked="0"/>
    </xf>
    <xf numFmtId="167" fontId="20" fillId="0" borderId="22" xfId="0" applyNumberFormat="1" applyFont="1" applyBorder="1" applyAlignment="1" applyProtection="1">
      <alignment vertical="center"/>
      <protection locked="0"/>
    </xf>
    <xf numFmtId="4" fontId="20" fillId="0" borderId="22" xfId="0" applyNumberFormat="1" applyFont="1" applyBorder="1" applyAlignment="1" applyProtection="1">
      <alignment vertical="center"/>
      <protection locked="0"/>
    </xf>
    <xf numFmtId="0" fontId="21" fillId="0" borderId="14" xfId="0" applyFont="1" applyBorder="1" applyAlignment="1">
      <alignment horizontal="left" vertical="center"/>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5"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3"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4"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35" fillId="0" borderId="22" xfId="0" applyFont="1" applyBorder="1" applyAlignment="1" applyProtection="1">
      <alignment horizontal="center" vertical="center"/>
      <protection locked="0"/>
    </xf>
    <xf numFmtId="49" fontId="35" fillId="0" borderId="22" xfId="0" applyNumberFormat="1" applyFont="1" applyBorder="1" applyAlignment="1" applyProtection="1">
      <alignment horizontal="left" vertical="center" wrapText="1"/>
      <protection locked="0"/>
    </xf>
    <xf numFmtId="0" fontId="35" fillId="0" borderId="22" xfId="0" applyFont="1" applyBorder="1" applyAlignment="1" applyProtection="1">
      <alignment horizontal="left" vertical="center" wrapText="1"/>
      <protection locked="0"/>
    </xf>
    <xf numFmtId="0" fontId="35" fillId="0" borderId="22" xfId="0" applyFont="1" applyBorder="1" applyAlignment="1" applyProtection="1">
      <alignment horizontal="center" vertical="center" wrapText="1"/>
      <protection locked="0"/>
    </xf>
    <xf numFmtId="167" fontId="35" fillId="0" borderId="22" xfId="0" applyNumberFormat="1" applyFont="1" applyBorder="1" applyAlignment="1" applyProtection="1">
      <alignment vertical="center"/>
      <protection locked="0"/>
    </xf>
    <xf numFmtId="4" fontId="35" fillId="0" borderId="22" xfId="0" applyNumberFormat="1" applyFont="1" applyBorder="1" applyAlignment="1" applyProtection="1">
      <alignment vertical="center"/>
      <protection locked="0"/>
    </xf>
    <xf numFmtId="0" fontId="36" fillId="0" borderId="3" xfId="0" applyFont="1" applyBorder="1" applyAlignment="1">
      <alignment vertical="center"/>
    </xf>
    <xf numFmtId="0" fontId="35" fillId="0" borderId="14" xfId="0" applyFont="1" applyBorder="1" applyAlignment="1">
      <alignment horizontal="left" vertical="center"/>
    </xf>
    <xf numFmtId="0" fontId="35" fillId="0" borderId="0" xfId="0" applyFont="1" applyBorder="1" applyAlignment="1">
      <alignment horizontal="center"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21" fillId="0" borderId="19" xfId="0" applyFont="1" applyBorder="1" applyAlignment="1">
      <alignment horizontal="left" vertical="center"/>
    </xf>
    <xf numFmtId="0" fontId="21" fillId="0" borderId="20" xfId="0" applyFont="1" applyBorder="1" applyAlignment="1">
      <alignment horizontal="center" vertical="center"/>
    </xf>
    <xf numFmtId="166" fontId="21" fillId="0" borderId="20" xfId="0" applyNumberFormat="1" applyFont="1" applyBorder="1" applyAlignment="1">
      <alignment vertical="center"/>
    </xf>
    <xf numFmtId="166" fontId="21" fillId="0" borderId="21" xfId="0" applyNumberFormat="1" applyFont="1" applyBorder="1" applyAlignment="1">
      <alignment vertical="center"/>
    </xf>
    <xf numFmtId="14" fontId="2" fillId="0" borderId="0" xfId="0" applyNumberFormat="1" applyFont="1" applyAlignment="1">
      <alignment horizontal="left" vertical="center"/>
    </xf>
    <xf numFmtId="0" fontId="20" fillId="4" borderId="6" xfId="0" applyFont="1" applyFill="1" applyBorder="1" applyAlignment="1">
      <alignment horizontal="center" vertical="center"/>
    </xf>
    <xf numFmtId="0" fontId="20" fillId="4" borderId="7" xfId="0" applyFont="1" applyFill="1" applyBorder="1" applyAlignment="1">
      <alignment horizontal="left" vertical="center"/>
    </xf>
    <xf numFmtId="0" fontId="24" fillId="0" borderId="0" xfId="0" applyFont="1" applyAlignment="1">
      <alignment horizontal="left" vertical="center" wrapText="1"/>
    </xf>
    <xf numFmtId="0" fontId="28"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4" fontId="25" fillId="0" borderId="0" xfId="0" applyNumberFormat="1" applyFont="1" applyAlignment="1">
      <alignment vertical="center"/>
    </xf>
    <xf numFmtId="0" fontId="25"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4" fontId="22" fillId="0" borderId="0" xfId="0" applyNumberFormat="1" applyFont="1" applyAlignment="1">
      <alignment horizontal="right" vertical="center"/>
    </xf>
    <xf numFmtId="0" fontId="20" fillId="4" borderId="7" xfId="0" applyFont="1" applyFill="1" applyBorder="1" applyAlignment="1">
      <alignment horizontal="center" vertical="center"/>
    </xf>
    <xf numFmtId="0" fontId="20" fillId="4" borderId="8" xfId="0" applyFont="1" applyFill="1" applyBorder="1" applyAlignment="1">
      <alignment horizontal="left" vertical="center"/>
    </xf>
    <xf numFmtId="0" fontId="3" fillId="0" borderId="0" xfId="0" applyFont="1" applyAlignment="1">
      <alignment horizontal="left" vertical="top" wrapText="1"/>
    </xf>
    <xf numFmtId="0" fontId="0" fillId="0" borderId="0" xfId="0"/>
    <xf numFmtId="0" fontId="2" fillId="0" borderId="0" xfId="0" applyFont="1" applyAlignment="1">
      <alignment horizontal="left" vertical="center" wrapText="1"/>
    </xf>
    <xf numFmtId="4" fontId="15"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6"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ont="1" applyFill="1" applyBorder="1" applyAlignment="1">
      <alignment vertical="center"/>
    </xf>
    <xf numFmtId="0" fontId="0" fillId="3" borderId="8" xfId="0" applyFont="1" applyFill="1" applyBorder="1" applyAlignment="1">
      <alignment vertical="center"/>
    </xf>
    <xf numFmtId="0" fontId="4" fillId="3" borderId="7" xfId="0" applyFont="1" applyFill="1" applyBorder="1" applyAlignment="1">
      <alignment horizontal="lef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4" fontId="22" fillId="0" borderId="0" xfId="0" applyNumberFormat="1" applyFont="1" applyAlignment="1">
      <alignment vertical="center"/>
    </xf>
    <xf numFmtId="0" fontId="13" fillId="2" borderId="0" xfId="0" applyFont="1" applyFill="1" applyAlignment="1">
      <alignment horizontal="center" vertical="center"/>
    </xf>
    <xf numFmtId="0" fontId="20" fillId="4" borderId="7" xfId="0" applyFont="1" applyFill="1" applyBorder="1" applyAlignment="1">
      <alignment horizontal="right" vertical="center"/>
    </xf>
    <xf numFmtId="4" fontId="7" fillId="0" borderId="0" xfId="0" applyNumberFormat="1" applyFont="1" applyAlignment="1">
      <alignment horizontal="right" vertical="center"/>
    </xf>
    <xf numFmtId="4" fontId="25" fillId="0" borderId="0" xfId="0" applyNumberFormat="1" applyFont="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 fillId="0" borderId="0" xfId="0" applyFont="1" applyAlignment="1">
      <alignment horizontal="lef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9"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3"/>
  <sheetViews>
    <sheetView showGridLines="0" topLeftCell="A7" workbookViewId="0">
      <selection activeCell="AI114" sqref="AI114"/>
    </sheetView>
  </sheetViews>
  <sheetFormatPr defaultRowHeight="10.199999999999999"/>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6" t="s">
        <v>0</v>
      </c>
      <c r="AZ1" s="16" t="s">
        <v>1</v>
      </c>
      <c r="BA1" s="16" t="s">
        <v>2</v>
      </c>
      <c r="BB1" s="16" t="s">
        <v>1</v>
      </c>
      <c r="BT1" s="16" t="s">
        <v>3</v>
      </c>
      <c r="BU1" s="16" t="s">
        <v>3</v>
      </c>
      <c r="BV1" s="16" t="s">
        <v>4</v>
      </c>
    </row>
    <row r="2" spans="1:74" s="1" customFormat="1" ht="36.9" customHeight="1">
      <c r="AR2" s="231" t="s">
        <v>5</v>
      </c>
      <c r="AS2" s="214"/>
      <c r="AT2" s="214"/>
      <c r="AU2" s="214"/>
      <c r="AV2" s="214"/>
      <c r="AW2" s="214"/>
      <c r="AX2" s="214"/>
      <c r="AY2" s="214"/>
      <c r="AZ2" s="214"/>
      <c r="BA2" s="214"/>
      <c r="BB2" s="214"/>
      <c r="BC2" s="214"/>
      <c r="BD2" s="214"/>
      <c r="BE2" s="214"/>
      <c r="BS2" s="17" t="s">
        <v>6</v>
      </c>
      <c r="BT2" s="17" t="s">
        <v>7</v>
      </c>
    </row>
    <row r="3" spans="1:74" s="1" customFormat="1"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 customHeight="1">
      <c r="B4" s="20"/>
      <c r="D4" s="21" t="s">
        <v>9</v>
      </c>
      <c r="AR4" s="20"/>
      <c r="AS4" s="22" t="s">
        <v>10</v>
      </c>
      <c r="BS4" s="17" t="s">
        <v>11</v>
      </c>
    </row>
    <row r="5" spans="1:74" s="1" customFormat="1" ht="12" customHeight="1">
      <c r="B5" s="20"/>
      <c r="D5" s="23" t="s">
        <v>12</v>
      </c>
      <c r="K5" s="238" t="s">
        <v>13</v>
      </c>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R5" s="20"/>
      <c r="BS5" s="17" t="s">
        <v>6</v>
      </c>
    </row>
    <row r="6" spans="1:74" s="1" customFormat="1" ht="36.9" customHeight="1">
      <c r="B6" s="20"/>
      <c r="D6" s="25" t="s">
        <v>14</v>
      </c>
      <c r="K6" s="213" t="s">
        <v>15</v>
      </c>
      <c r="L6" s="214"/>
      <c r="M6" s="214"/>
      <c r="N6" s="214"/>
      <c r="O6" s="214"/>
      <c r="P6" s="214"/>
      <c r="Q6" s="214"/>
      <c r="R6" s="214"/>
      <c r="S6" s="214"/>
      <c r="T6" s="214"/>
      <c r="U6" s="214"/>
      <c r="V6" s="214"/>
      <c r="W6" s="214"/>
      <c r="X6" s="214"/>
      <c r="Y6" s="214"/>
      <c r="Z6" s="214"/>
      <c r="AA6" s="214"/>
      <c r="AB6" s="214"/>
      <c r="AC6" s="214"/>
      <c r="AD6" s="214"/>
      <c r="AE6" s="214"/>
      <c r="AF6" s="214"/>
      <c r="AG6" s="214"/>
      <c r="AH6" s="214"/>
      <c r="AI6" s="214"/>
      <c r="AJ6" s="214"/>
      <c r="AK6" s="214"/>
      <c r="AL6" s="214"/>
      <c r="AM6" s="214"/>
      <c r="AN6" s="214"/>
      <c r="AO6" s="214"/>
      <c r="AR6" s="20"/>
      <c r="BS6" s="17" t="s">
        <v>6</v>
      </c>
    </row>
    <row r="7" spans="1:74" s="1" customFormat="1" ht="12" customHeight="1">
      <c r="B7" s="20"/>
      <c r="D7" s="26" t="s">
        <v>16</v>
      </c>
      <c r="K7" s="24" t="s">
        <v>17</v>
      </c>
      <c r="AK7" s="26" t="s">
        <v>18</v>
      </c>
      <c r="AN7" s="24" t="s">
        <v>19</v>
      </c>
      <c r="AR7" s="20"/>
      <c r="BS7" s="17" t="s">
        <v>6</v>
      </c>
    </row>
    <row r="8" spans="1:74" s="1" customFormat="1" ht="12" customHeight="1">
      <c r="B8" s="20"/>
      <c r="D8" s="26" t="s">
        <v>20</v>
      </c>
      <c r="K8" s="24" t="s">
        <v>21</v>
      </c>
      <c r="AK8" s="26" t="s">
        <v>22</v>
      </c>
      <c r="AN8" s="199">
        <v>44638</v>
      </c>
      <c r="AR8" s="20"/>
      <c r="BS8" s="17" t="s">
        <v>6</v>
      </c>
    </row>
    <row r="9" spans="1:74" s="1" customFormat="1" ht="29.25" customHeight="1">
      <c r="B9" s="20"/>
      <c r="D9" s="23" t="s">
        <v>23</v>
      </c>
      <c r="K9" s="27" t="s">
        <v>24</v>
      </c>
      <c r="AK9" s="23" t="s">
        <v>25</v>
      </c>
      <c r="AN9" s="27" t="s">
        <v>26</v>
      </c>
      <c r="AR9" s="20"/>
      <c r="BS9" s="17" t="s">
        <v>6</v>
      </c>
    </row>
    <row r="10" spans="1:74" s="1" customFormat="1" ht="12" customHeight="1">
      <c r="B10" s="20"/>
      <c r="D10" s="26" t="s">
        <v>27</v>
      </c>
      <c r="AK10" s="26" t="s">
        <v>28</v>
      </c>
      <c r="AN10" s="24" t="s">
        <v>1</v>
      </c>
      <c r="AR10" s="20"/>
      <c r="BS10" s="17" t="s">
        <v>6</v>
      </c>
    </row>
    <row r="11" spans="1:74" s="1" customFormat="1" ht="18.45" customHeight="1">
      <c r="B11" s="20"/>
      <c r="E11" s="24" t="s">
        <v>29</v>
      </c>
      <c r="AK11" s="26" t="s">
        <v>30</v>
      </c>
      <c r="AN11" s="24" t="s">
        <v>1</v>
      </c>
      <c r="AR11" s="20"/>
      <c r="BS11" s="17" t="s">
        <v>6</v>
      </c>
    </row>
    <row r="12" spans="1:74" s="1" customFormat="1" ht="6.9" customHeight="1">
      <c r="B12" s="20"/>
      <c r="AR12" s="20"/>
      <c r="BS12" s="17" t="s">
        <v>6</v>
      </c>
    </row>
    <row r="13" spans="1:74" s="1" customFormat="1" ht="12" customHeight="1">
      <c r="B13" s="20"/>
      <c r="D13" s="26" t="s">
        <v>31</v>
      </c>
      <c r="AK13" s="26" t="s">
        <v>28</v>
      </c>
      <c r="AN13" s="24" t="s">
        <v>1</v>
      </c>
      <c r="AR13" s="20"/>
      <c r="BS13" s="17" t="s">
        <v>6</v>
      </c>
    </row>
    <row r="14" spans="1:74" ht="13.2">
      <c r="B14" s="20"/>
      <c r="E14" s="24" t="s">
        <v>32</v>
      </c>
      <c r="AK14" s="26" t="s">
        <v>30</v>
      </c>
      <c r="AN14" s="24" t="s">
        <v>1</v>
      </c>
      <c r="AR14" s="20"/>
      <c r="BS14" s="17" t="s">
        <v>6</v>
      </c>
    </row>
    <row r="15" spans="1:74" s="1" customFormat="1" ht="6.9" customHeight="1">
      <c r="B15" s="20"/>
      <c r="AR15" s="20"/>
      <c r="BS15" s="17" t="s">
        <v>3</v>
      </c>
    </row>
    <row r="16" spans="1:74" s="1" customFormat="1" ht="12" customHeight="1">
      <c r="B16" s="20"/>
      <c r="D16" s="26" t="s">
        <v>33</v>
      </c>
      <c r="AK16" s="26" t="s">
        <v>28</v>
      </c>
      <c r="AN16" s="24" t="s">
        <v>1</v>
      </c>
      <c r="AR16" s="20"/>
      <c r="BS16" s="17" t="s">
        <v>3</v>
      </c>
    </row>
    <row r="17" spans="1:71" s="1" customFormat="1" ht="18.45" customHeight="1">
      <c r="B17" s="20"/>
      <c r="E17" s="24" t="s">
        <v>34</v>
      </c>
      <c r="AK17" s="26" t="s">
        <v>30</v>
      </c>
      <c r="AN17" s="24" t="s">
        <v>1</v>
      </c>
      <c r="AR17" s="20"/>
      <c r="BS17" s="17" t="s">
        <v>35</v>
      </c>
    </row>
    <row r="18" spans="1:71" s="1" customFormat="1" ht="6.9" customHeight="1">
      <c r="B18" s="20"/>
      <c r="AR18" s="20"/>
      <c r="BS18" s="17" t="s">
        <v>6</v>
      </c>
    </row>
    <row r="19" spans="1:71" s="1" customFormat="1" ht="12" customHeight="1">
      <c r="B19" s="20"/>
      <c r="D19" s="26" t="s">
        <v>36</v>
      </c>
      <c r="AK19" s="26" t="s">
        <v>28</v>
      </c>
      <c r="AN19" s="24" t="s">
        <v>1</v>
      </c>
      <c r="AR19" s="20"/>
      <c r="BS19" s="17" t="s">
        <v>6</v>
      </c>
    </row>
    <row r="20" spans="1:71" s="1" customFormat="1" ht="18.45" customHeight="1">
      <c r="B20" s="20"/>
      <c r="E20" s="24" t="s">
        <v>37</v>
      </c>
      <c r="AK20" s="26" t="s">
        <v>30</v>
      </c>
      <c r="AN20" s="24" t="s">
        <v>1</v>
      </c>
      <c r="AR20" s="20"/>
      <c r="BS20" s="17" t="s">
        <v>35</v>
      </c>
    </row>
    <row r="21" spans="1:71" s="1" customFormat="1" ht="6.9" customHeight="1">
      <c r="B21" s="20"/>
      <c r="AR21" s="20"/>
    </row>
    <row r="22" spans="1:71" s="1" customFormat="1" ht="12" customHeight="1">
      <c r="B22" s="20"/>
      <c r="D22" s="26" t="s">
        <v>38</v>
      </c>
      <c r="AR22" s="20"/>
    </row>
    <row r="23" spans="1:71" s="1" customFormat="1" ht="83.25" customHeight="1">
      <c r="B23" s="20"/>
      <c r="E23" s="215" t="s">
        <v>39</v>
      </c>
      <c r="F23" s="215"/>
      <c r="G23" s="215"/>
      <c r="H23" s="215"/>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5"/>
      <c r="AN23" s="215"/>
      <c r="AR23" s="20"/>
    </row>
    <row r="24" spans="1:71" s="1" customFormat="1" ht="6.9" customHeight="1">
      <c r="B24" s="20"/>
      <c r="AR24" s="20"/>
    </row>
    <row r="25" spans="1:71" s="1" customFormat="1" ht="6.9" customHeight="1">
      <c r="B25" s="20"/>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20"/>
    </row>
    <row r="26" spans="1:71" s="2" customFormat="1" ht="25.95" customHeight="1">
      <c r="A26" s="30"/>
      <c r="B26" s="31"/>
      <c r="C26" s="30"/>
      <c r="D26" s="32" t="s">
        <v>40</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16">
        <f>ROUND(AG94,2)</f>
        <v>0</v>
      </c>
      <c r="AL26" s="217"/>
      <c r="AM26" s="217"/>
      <c r="AN26" s="217"/>
      <c r="AO26" s="217"/>
      <c r="AP26" s="30"/>
      <c r="AQ26" s="30"/>
      <c r="AR26" s="31"/>
      <c r="BE26" s="30"/>
    </row>
    <row r="27" spans="1:71" s="2" customFormat="1" ht="6.9" customHeight="1">
      <c r="A27" s="30"/>
      <c r="B27" s="3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1"/>
      <c r="BE27" s="30"/>
    </row>
    <row r="28" spans="1:71" s="2" customFormat="1" ht="13.2">
      <c r="A28" s="30"/>
      <c r="B28" s="31"/>
      <c r="C28" s="30"/>
      <c r="D28" s="30"/>
      <c r="E28" s="30"/>
      <c r="F28" s="30"/>
      <c r="G28" s="30"/>
      <c r="H28" s="30"/>
      <c r="I28" s="30"/>
      <c r="J28" s="30"/>
      <c r="K28" s="30"/>
      <c r="L28" s="218" t="s">
        <v>41</v>
      </c>
      <c r="M28" s="218"/>
      <c r="N28" s="218"/>
      <c r="O28" s="218"/>
      <c r="P28" s="218"/>
      <c r="Q28" s="30"/>
      <c r="R28" s="30"/>
      <c r="S28" s="30"/>
      <c r="T28" s="30"/>
      <c r="U28" s="30"/>
      <c r="V28" s="30"/>
      <c r="W28" s="218" t="s">
        <v>42</v>
      </c>
      <c r="X28" s="218"/>
      <c r="Y28" s="218"/>
      <c r="Z28" s="218"/>
      <c r="AA28" s="218"/>
      <c r="AB28" s="218"/>
      <c r="AC28" s="218"/>
      <c r="AD28" s="218"/>
      <c r="AE28" s="218"/>
      <c r="AF28" s="30"/>
      <c r="AG28" s="30"/>
      <c r="AH28" s="30"/>
      <c r="AI28" s="30"/>
      <c r="AJ28" s="30"/>
      <c r="AK28" s="218" t="s">
        <v>43</v>
      </c>
      <c r="AL28" s="218"/>
      <c r="AM28" s="218"/>
      <c r="AN28" s="218"/>
      <c r="AO28" s="218"/>
      <c r="AP28" s="30"/>
      <c r="AQ28" s="30"/>
      <c r="AR28" s="31"/>
      <c r="BE28" s="30"/>
    </row>
    <row r="29" spans="1:71" s="3" customFormat="1" ht="14.4" customHeight="1">
      <c r="B29" s="35"/>
      <c r="D29" s="26" t="s">
        <v>44</v>
      </c>
      <c r="F29" s="26" t="s">
        <v>45</v>
      </c>
      <c r="L29" s="221">
        <v>0.21</v>
      </c>
      <c r="M29" s="220"/>
      <c r="N29" s="220"/>
      <c r="O29" s="220"/>
      <c r="P29" s="220"/>
      <c r="W29" s="219">
        <f>AG94</f>
        <v>0</v>
      </c>
      <c r="X29" s="220"/>
      <c r="Y29" s="220"/>
      <c r="Z29" s="220"/>
      <c r="AA29" s="220"/>
      <c r="AB29" s="220"/>
      <c r="AC29" s="220"/>
      <c r="AD29" s="220"/>
      <c r="AE29" s="220"/>
      <c r="AK29" s="219">
        <f>W29*0.21</f>
        <v>0</v>
      </c>
      <c r="AL29" s="220"/>
      <c r="AM29" s="220"/>
      <c r="AN29" s="220"/>
      <c r="AO29" s="220"/>
      <c r="AR29" s="35"/>
    </row>
    <row r="30" spans="1:71" s="3" customFormat="1" ht="14.4" customHeight="1">
      <c r="B30" s="35"/>
      <c r="F30" s="26" t="s">
        <v>46</v>
      </c>
      <c r="L30" s="221">
        <v>0.15</v>
      </c>
      <c r="M30" s="220"/>
      <c r="N30" s="220"/>
      <c r="O30" s="220"/>
      <c r="P30" s="220"/>
      <c r="W30" s="219">
        <v>0</v>
      </c>
      <c r="X30" s="220"/>
      <c r="Y30" s="220"/>
      <c r="Z30" s="220"/>
      <c r="AA30" s="220"/>
      <c r="AB30" s="220"/>
      <c r="AC30" s="220"/>
      <c r="AD30" s="220"/>
      <c r="AE30" s="220"/>
      <c r="AK30" s="219">
        <f>W30*0.21</f>
        <v>0</v>
      </c>
      <c r="AL30" s="220"/>
      <c r="AM30" s="220"/>
      <c r="AN30" s="220"/>
      <c r="AO30" s="220"/>
      <c r="AR30" s="35"/>
    </row>
    <row r="31" spans="1:71" s="3" customFormat="1" ht="14.4" hidden="1" customHeight="1">
      <c r="B31" s="35"/>
      <c r="F31" s="26" t="s">
        <v>47</v>
      </c>
      <c r="L31" s="221">
        <v>0.21</v>
      </c>
      <c r="M31" s="220"/>
      <c r="N31" s="220"/>
      <c r="O31" s="220"/>
      <c r="P31" s="220"/>
      <c r="W31" s="219" t="e">
        <f>ROUND(BB94, 2)</f>
        <v>#REF!</v>
      </c>
      <c r="X31" s="220"/>
      <c r="Y31" s="220"/>
      <c r="Z31" s="220"/>
      <c r="AA31" s="220"/>
      <c r="AB31" s="220"/>
      <c r="AC31" s="220"/>
      <c r="AD31" s="220"/>
      <c r="AE31" s="220"/>
      <c r="AK31" s="219">
        <v>0</v>
      </c>
      <c r="AL31" s="220"/>
      <c r="AM31" s="220"/>
      <c r="AN31" s="220"/>
      <c r="AO31" s="220"/>
      <c r="AR31" s="35"/>
    </row>
    <row r="32" spans="1:71" s="3" customFormat="1" ht="14.4" hidden="1" customHeight="1">
      <c r="B32" s="35"/>
      <c r="F32" s="26" t="s">
        <v>48</v>
      </c>
      <c r="L32" s="221">
        <v>0.15</v>
      </c>
      <c r="M32" s="220"/>
      <c r="N32" s="220"/>
      <c r="O32" s="220"/>
      <c r="P32" s="220"/>
      <c r="W32" s="219" t="e">
        <f>ROUND(BC94, 2)</f>
        <v>#REF!</v>
      </c>
      <c r="X32" s="220"/>
      <c r="Y32" s="220"/>
      <c r="Z32" s="220"/>
      <c r="AA32" s="220"/>
      <c r="AB32" s="220"/>
      <c r="AC32" s="220"/>
      <c r="AD32" s="220"/>
      <c r="AE32" s="220"/>
      <c r="AK32" s="219">
        <v>0</v>
      </c>
      <c r="AL32" s="220"/>
      <c r="AM32" s="220"/>
      <c r="AN32" s="220"/>
      <c r="AO32" s="220"/>
      <c r="AR32" s="35"/>
    </row>
    <row r="33" spans="1:57" s="3" customFormat="1" ht="14.4" hidden="1" customHeight="1">
      <c r="B33" s="35"/>
      <c r="F33" s="26" t="s">
        <v>49</v>
      </c>
      <c r="L33" s="221">
        <v>0</v>
      </c>
      <c r="M33" s="220"/>
      <c r="N33" s="220"/>
      <c r="O33" s="220"/>
      <c r="P33" s="220"/>
      <c r="W33" s="219" t="e">
        <f>ROUND(BD94, 2)</f>
        <v>#REF!</v>
      </c>
      <c r="X33" s="220"/>
      <c r="Y33" s="220"/>
      <c r="Z33" s="220"/>
      <c r="AA33" s="220"/>
      <c r="AB33" s="220"/>
      <c r="AC33" s="220"/>
      <c r="AD33" s="220"/>
      <c r="AE33" s="220"/>
      <c r="AK33" s="219">
        <v>0</v>
      </c>
      <c r="AL33" s="220"/>
      <c r="AM33" s="220"/>
      <c r="AN33" s="220"/>
      <c r="AO33" s="220"/>
      <c r="AR33" s="35"/>
    </row>
    <row r="34" spans="1:57" s="2" customFormat="1" ht="6.9" customHeight="1">
      <c r="A34" s="30"/>
      <c r="B34" s="3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1"/>
      <c r="BE34" s="30"/>
    </row>
    <row r="35" spans="1:57" s="2" customFormat="1" ht="25.95" customHeight="1">
      <c r="A35" s="30"/>
      <c r="B35" s="31"/>
      <c r="C35" s="36"/>
      <c r="D35" s="37" t="s">
        <v>50</v>
      </c>
      <c r="E35" s="38"/>
      <c r="F35" s="38"/>
      <c r="G35" s="38"/>
      <c r="H35" s="38"/>
      <c r="I35" s="38"/>
      <c r="J35" s="38"/>
      <c r="K35" s="38"/>
      <c r="L35" s="38"/>
      <c r="M35" s="38"/>
      <c r="N35" s="38"/>
      <c r="O35" s="38"/>
      <c r="P35" s="38"/>
      <c r="Q35" s="38"/>
      <c r="R35" s="38"/>
      <c r="S35" s="38"/>
      <c r="T35" s="39" t="s">
        <v>51</v>
      </c>
      <c r="U35" s="38"/>
      <c r="V35" s="38"/>
      <c r="W35" s="38"/>
      <c r="X35" s="225" t="s">
        <v>52</v>
      </c>
      <c r="Y35" s="223"/>
      <c r="Z35" s="223"/>
      <c r="AA35" s="223"/>
      <c r="AB35" s="223"/>
      <c r="AC35" s="38"/>
      <c r="AD35" s="38"/>
      <c r="AE35" s="38"/>
      <c r="AF35" s="38"/>
      <c r="AG35" s="38"/>
      <c r="AH35" s="38"/>
      <c r="AI35" s="38"/>
      <c r="AJ35" s="38"/>
      <c r="AK35" s="222">
        <f>SUM(AK26:AK33)</f>
        <v>0</v>
      </c>
      <c r="AL35" s="223"/>
      <c r="AM35" s="223"/>
      <c r="AN35" s="223"/>
      <c r="AO35" s="224"/>
      <c r="AP35" s="36"/>
      <c r="AQ35" s="36"/>
      <c r="AR35" s="31"/>
      <c r="BE35" s="30"/>
    </row>
    <row r="36" spans="1:57" s="2" customFormat="1" ht="6.9" customHeight="1">
      <c r="A36" s="30"/>
      <c r="B36" s="3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1"/>
      <c r="BE36" s="30"/>
    </row>
    <row r="37" spans="1:57" s="2" customFormat="1" ht="14.4" customHeight="1">
      <c r="A37" s="30"/>
      <c r="B37" s="31"/>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1"/>
      <c r="BE37" s="30"/>
    </row>
    <row r="38" spans="1:57" s="1" customFormat="1" ht="14.4" customHeight="1">
      <c r="B38" s="20"/>
      <c r="AR38" s="20"/>
    </row>
    <row r="39" spans="1:57" s="1" customFormat="1" ht="14.4" customHeight="1">
      <c r="B39" s="20"/>
      <c r="AR39" s="20"/>
    </row>
    <row r="40" spans="1:57" s="1" customFormat="1" ht="14.4" customHeight="1">
      <c r="B40" s="20"/>
      <c r="AR40" s="20"/>
    </row>
    <row r="41" spans="1:57" s="1" customFormat="1" ht="14.4" customHeight="1">
      <c r="B41" s="20"/>
      <c r="AR41" s="20"/>
    </row>
    <row r="42" spans="1:57" s="1" customFormat="1" ht="14.4" customHeight="1">
      <c r="B42" s="20"/>
      <c r="AR42" s="20"/>
    </row>
    <row r="43" spans="1:57" s="1" customFormat="1" ht="14.4" customHeight="1">
      <c r="B43" s="20"/>
      <c r="AR43" s="20"/>
    </row>
    <row r="44" spans="1:57" s="1" customFormat="1" ht="14.4" customHeight="1">
      <c r="B44" s="20"/>
      <c r="AR44" s="20"/>
    </row>
    <row r="45" spans="1:57" s="1" customFormat="1" ht="14.4" customHeight="1">
      <c r="B45" s="20"/>
      <c r="AR45" s="20"/>
    </row>
    <row r="46" spans="1:57" s="1" customFormat="1" ht="14.4" customHeight="1">
      <c r="B46" s="20"/>
      <c r="AR46" s="20"/>
    </row>
    <row r="47" spans="1:57" s="1" customFormat="1" ht="14.4" customHeight="1">
      <c r="B47" s="20"/>
      <c r="AR47" s="20"/>
    </row>
    <row r="48" spans="1:57" s="1" customFormat="1" ht="14.4" customHeight="1">
      <c r="B48" s="20"/>
      <c r="AR48" s="20"/>
    </row>
    <row r="49" spans="1:57" s="2" customFormat="1" ht="14.4" customHeight="1">
      <c r="B49" s="40"/>
      <c r="D49" s="41" t="s">
        <v>53</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54</v>
      </c>
      <c r="AI49" s="42"/>
      <c r="AJ49" s="42"/>
      <c r="AK49" s="42"/>
      <c r="AL49" s="42"/>
      <c r="AM49" s="42"/>
      <c r="AN49" s="42"/>
      <c r="AO49" s="42"/>
      <c r="AR49" s="40"/>
    </row>
    <row r="50" spans="1:57">
      <c r="B50" s="20"/>
      <c r="AR50" s="20"/>
    </row>
    <row r="51" spans="1:57">
      <c r="B51" s="20"/>
      <c r="AR51" s="20"/>
    </row>
    <row r="52" spans="1:57">
      <c r="B52" s="20"/>
      <c r="AR52" s="20"/>
    </row>
    <row r="53" spans="1:57">
      <c r="B53" s="20"/>
      <c r="AR53" s="20"/>
    </row>
    <row r="54" spans="1:57">
      <c r="B54" s="20"/>
      <c r="AR54" s="20"/>
    </row>
    <row r="55" spans="1:57">
      <c r="B55" s="20"/>
      <c r="AR55" s="20"/>
    </row>
    <row r="56" spans="1:57">
      <c r="B56" s="20"/>
      <c r="AR56" s="20"/>
    </row>
    <row r="57" spans="1:57">
      <c r="B57" s="20"/>
      <c r="AR57" s="20"/>
    </row>
    <row r="58" spans="1:57">
      <c r="B58" s="20"/>
      <c r="AR58" s="20"/>
    </row>
    <row r="59" spans="1:57">
      <c r="B59" s="20"/>
      <c r="AR59" s="20"/>
    </row>
    <row r="60" spans="1:57" s="2" customFormat="1" ht="13.2">
      <c r="A60" s="30"/>
      <c r="B60" s="31"/>
      <c r="C60" s="30"/>
      <c r="D60" s="43" t="s">
        <v>55</v>
      </c>
      <c r="E60" s="33"/>
      <c r="F60" s="33"/>
      <c r="G60" s="33"/>
      <c r="H60" s="33"/>
      <c r="I60" s="33"/>
      <c r="J60" s="33"/>
      <c r="K60" s="33"/>
      <c r="L60" s="33"/>
      <c r="M60" s="33"/>
      <c r="N60" s="33"/>
      <c r="O60" s="33"/>
      <c r="P60" s="33"/>
      <c r="Q60" s="33"/>
      <c r="R60" s="33"/>
      <c r="S60" s="33"/>
      <c r="T60" s="33"/>
      <c r="U60" s="33"/>
      <c r="V60" s="43" t="s">
        <v>56</v>
      </c>
      <c r="W60" s="33"/>
      <c r="X60" s="33"/>
      <c r="Y60" s="33"/>
      <c r="Z60" s="33"/>
      <c r="AA60" s="33"/>
      <c r="AB60" s="33"/>
      <c r="AC60" s="33"/>
      <c r="AD60" s="33"/>
      <c r="AE60" s="33"/>
      <c r="AF60" s="33"/>
      <c r="AG60" s="33"/>
      <c r="AH60" s="43" t="s">
        <v>55</v>
      </c>
      <c r="AI60" s="33"/>
      <c r="AJ60" s="33"/>
      <c r="AK60" s="33"/>
      <c r="AL60" s="33"/>
      <c r="AM60" s="43" t="s">
        <v>56</v>
      </c>
      <c r="AN60" s="33"/>
      <c r="AO60" s="33"/>
      <c r="AP60" s="30"/>
      <c r="AQ60" s="30"/>
      <c r="AR60" s="31"/>
      <c r="BE60" s="30"/>
    </row>
    <row r="61" spans="1:57">
      <c r="B61" s="20"/>
      <c r="AR61" s="20"/>
    </row>
    <row r="62" spans="1:57">
      <c r="B62" s="20"/>
      <c r="AR62" s="20"/>
    </row>
    <row r="63" spans="1:57">
      <c r="B63" s="20"/>
      <c r="AR63" s="20"/>
    </row>
    <row r="64" spans="1:57" s="2" customFormat="1" ht="13.2">
      <c r="A64" s="30"/>
      <c r="B64" s="31"/>
      <c r="C64" s="30"/>
      <c r="D64" s="41" t="s">
        <v>57</v>
      </c>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1" t="s">
        <v>58</v>
      </c>
      <c r="AI64" s="44"/>
      <c r="AJ64" s="44"/>
      <c r="AK64" s="44"/>
      <c r="AL64" s="44"/>
      <c r="AM64" s="44"/>
      <c r="AN64" s="44"/>
      <c r="AO64" s="44"/>
      <c r="AP64" s="30"/>
      <c r="AQ64" s="30"/>
      <c r="AR64" s="31"/>
      <c r="BE64" s="30"/>
    </row>
    <row r="65" spans="1:57">
      <c r="B65" s="20"/>
      <c r="AR65" s="20"/>
    </row>
    <row r="66" spans="1:57">
      <c r="B66" s="20"/>
      <c r="AR66" s="20"/>
    </row>
    <row r="67" spans="1:57">
      <c r="B67" s="20"/>
      <c r="AR67" s="20"/>
    </row>
    <row r="68" spans="1:57">
      <c r="B68" s="20"/>
      <c r="AR68" s="20"/>
    </row>
    <row r="69" spans="1:57">
      <c r="B69" s="20"/>
      <c r="AR69" s="20"/>
    </row>
    <row r="70" spans="1:57">
      <c r="B70" s="20"/>
      <c r="AR70" s="20"/>
    </row>
    <row r="71" spans="1:57">
      <c r="B71" s="20"/>
      <c r="AR71" s="20"/>
    </row>
    <row r="72" spans="1:57">
      <c r="B72" s="20"/>
      <c r="AR72" s="20"/>
    </row>
    <row r="73" spans="1:57">
      <c r="B73" s="20"/>
      <c r="AR73" s="20"/>
    </row>
    <row r="74" spans="1:57">
      <c r="B74" s="20"/>
      <c r="AR74" s="20"/>
    </row>
    <row r="75" spans="1:57" s="2" customFormat="1" ht="13.2">
      <c r="A75" s="30"/>
      <c r="B75" s="31"/>
      <c r="C75" s="30"/>
      <c r="D75" s="43" t="s">
        <v>55</v>
      </c>
      <c r="E75" s="33"/>
      <c r="F75" s="33"/>
      <c r="G75" s="33"/>
      <c r="H75" s="33"/>
      <c r="I75" s="33"/>
      <c r="J75" s="33"/>
      <c r="K75" s="33"/>
      <c r="L75" s="33"/>
      <c r="M75" s="33"/>
      <c r="N75" s="33"/>
      <c r="O75" s="33"/>
      <c r="P75" s="33"/>
      <c r="Q75" s="33"/>
      <c r="R75" s="33"/>
      <c r="S75" s="33"/>
      <c r="T75" s="33"/>
      <c r="U75" s="33"/>
      <c r="V75" s="43" t="s">
        <v>56</v>
      </c>
      <c r="W75" s="33"/>
      <c r="X75" s="33"/>
      <c r="Y75" s="33"/>
      <c r="Z75" s="33"/>
      <c r="AA75" s="33"/>
      <c r="AB75" s="33"/>
      <c r="AC75" s="33"/>
      <c r="AD75" s="33"/>
      <c r="AE75" s="33"/>
      <c r="AF75" s="33"/>
      <c r="AG75" s="33"/>
      <c r="AH75" s="43" t="s">
        <v>55</v>
      </c>
      <c r="AI75" s="33"/>
      <c r="AJ75" s="33"/>
      <c r="AK75" s="33"/>
      <c r="AL75" s="33"/>
      <c r="AM75" s="43" t="s">
        <v>56</v>
      </c>
      <c r="AN75" s="33"/>
      <c r="AO75" s="33"/>
      <c r="AP75" s="30"/>
      <c r="AQ75" s="30"/>
      <c r="AR75" s="31"/>
      <c r="BE75" s="30"/>
    </row>
    <row r="76" spans="1:57" s="2" customFormat="1">
      <c r="A76" s="30"/>
      <c r="B76" s="31"/>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1"/>
      <c r="BE76" s="30"/>
    </row>
    <row r="77" spans="1:57" s="2" customFormat="1" ht="6.9" customHeight="1">
      <c r="A77" s="30"/>
      <c r="B77" s="45"/>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31"/>
      <c r="BE77" s="30"/>
    </row>
    <row r="81" spans="1:91" s="2" customFormat="1" ht="6.9" customHeight="1">
      <c r="A81" s="30"/>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c r="AR81" s="31"/>
      <c r="BE81" s="30"/>
    </row>
    <row r="82" spans="1:91" s="2" customFormat="1" ht="24.9" customHeight="1">
      <c r="A82" s="30"/>
      <c r="B82" s="31"/>
      <c r="C82" s="21" t="s">
        <v>59</v>
      </c>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1"/>
      <c r="BE82" s="30"/>
    </row>
    <row r="83" spans="1:91" s="2" customFormat="1" ht="6.9" customHeight="1">
      <c r="A83" s="30"/>
      <c r="B83" s="31"/>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1"/>
      <c r="BE83" s="30"/>
    </row>
    <row r="84" spans="1:91" s="4" customFormat="1" ht="12" customHeight="1">
      <c r="B84" s="49"/>
      <c r="C84" s="26" t="s">
        <v>12</v>
      </c>
      <c r="L84" s="4" t="str">
        <f>K5</f>
        <v>N20-203_exp3</v>
      </c>
      <c r="AR84" s="49"/>
    </row>
    <row r="85" spans="1:91" s="5" customFormat="1" ht="36.9" customHeight="1">
      <c r="B85" s="50"/>
      <c r="C85" s="51" t="s">
        <v>14</v>
      </c>
      <c r="L85" s="208" t="str">
        <f>K6</f>
        <v>Akumulace dešťových vod budovy víceúčelové sportovní haly v areálu VŠB-TUO</v>
      </c>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09"/>
      <c r="AL85" s="209"/>
      <c r="AM85" s="209"/>
      <c r="AN85" s="209"/>
      <c r="AO85" s="209"/>
      <c r="AR85" s="50"/>
    </row>
    <row r="86" spans="1:91" s="2" customFormat="1" ht="6.9" customHeight="1">
      <c r="A86" s="30"/>
      <c r="B86" s="31"/>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1"/>
      <c r="BE86" s="30"/>
    </row>
    <row r="87" spans="1:91" s="2" customFormat="1" ht="12" customHeight="1">
      <c r="A87" s="30"/>
      <c r="B87" s="31"/>
      <c r="C87" s="26" t="s">
        <v>20</v>
      </c>
      <c r="D87" s="30"/>
      <c r="E87" s="30"/>
      <c r="F87" s="30"/>
      <c r="G87" s="30"/>
      <c r="H87" s="30"/>
      <c r="I87" s="30"/>
      <c r="J87" s="30"/>
      <c r="K87" s="30"/>
      <c r="L87" s="52" t="str">
        <f>IF(K8="","",K8)</f>
        <v>Ostrava</v>
      </c>
      <c r="M87" s="30"/>
      <c r="N87" s="30"/>
      <c r="O87" s="30"/>
      <c r="P87" s="30"/>
      <c r="Q87" s="30"/>
      <c r="R87" s="30"/>
      <c r="S87" s="30"/>
      <c r="T87" s="30"/>
      <c r="U87" s="30"/>
      <c r="V87" s="30"/>
      <c r="W87" s="30"/>
      <c r="X87" s="30"/>
      <c r="Y87" s="30"/>
      <c r="Z87" s="30"/>
      <c r="AA87" s="30"/>
      <c r="AB87" s="30"/>
      <c r="AC87" s="30"/>
      <c r="AD87" s="30"/>
      <c r="AE87" s="30"/>
      <c r="AF87" s="30"/>
      <c r="AG87" s="30"/>
      <c r="AH87" s="30"/>
      <c r="AI87" s="26" t="s">
        <v>22</v>
      </c>
      <c r="AJ87" s="30"/>
      <c r="AK87" s="30"/>
      <c r="AL87" s="30"/>
      <c r="AM87" s="235">
        <v>44638</v>
      </c>
      <c r="AN87" s="235"/>
      <c r="AO87" s="30"/>
      <c r="AP87" s="30"/>
      <c r="AQ87" s="30"/>
      <c r="AR87" s="31"/>
      <c r="BE87" s="30"/>
    </row>
    <row r="88" spans="1:91" s="2" customFormat="1" ht="6.9" customHeight="1">
      <c r="A88" s="30"/>
      <c r="B88" s="31"/>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1"/>
      <c r="BE88" s="30"/>
    </row>
    <row r="89" spans="1:91" s="2" customFormat="1" ht="24" customHeight="1">
      <c r="A89" s="30"/>
      <c r="B89" s="31"/>
      <c r="C89" s="26" t="s">
        <v>27</v>
      </c>
      <c r="D89" s="30"/>
      <c r="E89" s="30"/>
      <c r="F89" s="30"/>
      <c r="G89" s="30"/>
      <c r="H89" s="30"/>
      <c r="I89" s="30"/>
      <c r="J89" s="30"/>
      <c r="K89" s="30"/>
      <c r="L89" s="4" t="str">
        <f>IF(E11= "","",E11)</f>
        <v>VŠB - TUO</v>
      </c>
      <c r="M89" s="30"/>
      <c r="N89" s="30"/>
      <c r="O89" s="30"/>
      <c r="P89" s="30"/>
      <c r="Q89" s="30"/>
      <c r="R89" s="30"/>
      <c r="S89" s="30"/>
      <c r="T89" s="30"/>
      <c r="U89" s="30"/>
      <c r="V89" s="30"/>
      <c r="W89" s="30"/>
      <c r="X89" s="30"/>
      <c r="Y89" s="30"/>
      <c r="Z89" s="30"/>
      <c r="AA89" s="30"/>
      <c r="AB89" s="30"/>
      <c r="AC89" s="30"/>
      <c r="AD89" s="30"/>
      <c r="AE89" s="30"/>
      <c r="AF89" s="30"/>
      <c r="AG89" s="30"/>
      <c r="AH89" s="30"/>
      <c r="AI89" s="26" t="s">
        <v>33</v>
      </c>
      <c r="AJ89" s="30"/>
      <c r="AK89" s="30"/>
      <c r="AL89" s="30"/>
      <c r="AM89" s="236" t="str">
        <f>IF(E17="","",E17)</f>
        <v>CHVÁLEK ATELIÉR s.r.o..</v>
      </c>
      <c r="AN89" s="237"/>
      <c r="AO89" s="237"/>
      <c r="AP89" s="237"/>
      <c r="AQ89" s="30"/>
      <c r="AR89" s="31"/>
      <c r="AS89" s="226" t="s">
        <v>60</v>
      </c>
      <c r="AT89" s="227"/>
      <c r="AU89" s="54"/>
      <c r="AV89" s="54"/>
      <c r="AW89" s="54"/>
      <c r="AX89" s="54"/>
      <c r="AY89" s="54"/>
      <c r="AZ89" s="54"/>
      <c r="BA89" s="54"/>
      <c r="BB89" s="54"/>
      <c r="BC89" s="54"/>
      <c r="BD89" s="55"/>
      <c r="BE89" s="30"/>
    </row>
    <row r="90" spans="1:91" s="2" customFormat="1" ht="18.600000000000001" customHeight="1">
      <c r="A90" s="30"/>
      <c r="B90" s="31"/>
      <c r="C90" s="26" t="s">
        <v>31</v>
      </c>
      <c r="D90" s="30"/>
      <c r="E90" s="30"/>
      <c r="F90" s="30"/>
      <c r="G90" s="30"/>
      <c r="H90" s="30"/>
      <c r="I90" s="30"/>
      <c r="J90" s="30"/>
      <c r="K90" s="30"/>
      <c r="L90" s="4" t="str">
        <f>IF(E14="","",E14)</f>
        <v xml:space="preserve"> ---------------------------------------</v>
      </c>
      <c r="M90" s="30"/>
      <c r="N90" s="30"/>
      <c r="O90" s="30"/>
      <c r="P90" s="30"/>
      <c r="Q90" s="30"/>
      <c r="R90" s="30"/>
      <c r="S90" s="30"/>
      <c r="T90" s="30"/>
      <c r="U90" s="30"/>
      <c r="V90" s="30"/>
      <c r="W90" s="30"/>
      <c r="X90" s="30"/>
      <c r="Y90" s="30"/>
      <c r="Z90" s="30"/>
      <c r="AA90" s="30"/>
      <c r="AB90" s="30"/>
      <c r="AC90" s="30"/>
      <c r="AD90" s="30"/>
      <c r="AE90" s="30"/>
      <c r="AF90" s="30"/>
      <c r="AG90" s="30"/>
      <c r="AH90" s="30"/>
      <c r="AI90" s="26" t="s">
        <v>36</v>
      </c>
      <c r="AJ90" s="30"/>
      <c r="AK90" s="30"/>
      <c r="AL90" s="30"/>
      <c r="AM90" s="236" t="str">
        <f>IF(E20="","",E20)</f>
        <v xml:space="preserve"> </v>
      </c>
      <c r="AN90" s="237"/>
      <c r="AO90" s="237"/>
      <c r="AP90" s="237"/>
      <c r="AQ90" s="30"/>
      <c r="AR90" s="31"/>
      <c r="AS90" s="228"/>
      <c r="AT90" s="229"/>
      <c r="AU90" s="56"/>
      <c r="AV90" s="56"/>
      <c r="AW90" s="56"/>
      <c r="AX90" s="56"/>
      <c r="AY90" s="56"/>
      <c r="AZ90" s="56"/>
      <c r="BA90" s="56"/>
      <c r="BB90" s="56"/>
      <c r="BC90" s="56"/>
      <c r="BD90" s="57"/>
      <c r="BE90" s="30"/>
    </row>
    <row r="91" spans="1:91" s="2" customFormat="1" ht="10.8" customHeight="1">
      <c r="A91" s="30"/>
      <c r="B91" s="31"/>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1"/>
      <c r="AS91" s="228"/>
      <c r="AT91" s="229"/>
      <c r="AU91" s="56"/>
      <c r="AV91" s="56"/>
      <c r="AW91" s="56"/>
      <c r="AX91" s="56"/>
      <c r="AY91" s="56"/>
      <c r="AZ91" s="56"/>
      <c r="BA91" s="56"/>
      <c r="BB91" s="56"/>
      <c r="BC91" s="56"/>
      <c r="BD91" s="57"/>
      <c r="BE91" s="30"/>
    </row>
    <row r="92" spans="1:91" s="2" customFormat="1" ht="29.25" customHeight="1">
      <c r="A92" s="30"/>
      <c r="B92" s="31"/>
      <c r="C92" s="200" t="s">
        <v>61</v>
      </c>
      <c r="D92" s="201"/>
      <c r="E92" s="201"/>
      <c r="F92" s="201"/>
      <c r="G92" s="201"/>
      <c r="H92" s="58"/>
      <c r="I92" s="211" t="s">
        <v>62</v>
      </c>
      <c r="J92" s="201"/>
      <c r="K92" s="201"/>
      <c r="L92" s="201"/>
      <c r="M92" s="201"/>
      <c r="N92" s="201"/>
      <c r="O92" s="201"/>
      <c r="P92" s="201"/>
      <c r="Q92" s="201"/>
      <c r="R92" s="201"/>
      <c r="S92" s="201"/>
      <c r="T92" s="201"/>
      <c r="U92" s="201"/>
      <c r="V92" s="201"/>
      <c r="W92" s="201"/>
      <c r="X92" s="201"/>
      <c r="Y92" s="201"/>
      <c r="Z92" s="201"/>
      <c r="AA92" s="201"/>
      <c r="AB92" s="201"/>
      <c r="AC92" s="201"/>
      <c r="AD92" s="201"/>
      <c r="AE92" s="201"/>
      <c r="AF92" s="201"/>
      <c r="AG92" s="232" t="s">
        <v>63</v>
      </c>
      <c r="AH92" s="201"/>
      <c r="AI92" s="201"/>
      <c r="AJ92" s="201"/>
      <c r="AK92" s="201"/>
      <c r="AL92" s="201"/>
      <c r="AM92" s="201"/>
      <c r="AN92" s="211" t="s">
        <v>64</v>
      </c>
      <c r="AO92" s="201"/>
      <c r="AP92" s="212"/>
      <c r="AQ92" s="59" t="s">
        <v>65</v>
      </c>
      <c r="AR92" s="31"/>
      <c r="AS92" s="60" t="s">
        <v>66</v>
      </c>
      <c r="AT92" s="61" t="s">
        <v>67</v>
      </c>
      <c r="AU92" s="61" t="s">
        <v>68</v>
      </c>
      <c r="AV92" s="61" t="s">
        <v>69</v>
      </c>
      <c r="AW92" s="61" t="s">
        <v>70</v>
      </c>
      <c r="AX92" s="61" t="s">
        <v>71</v>
      </c>
      <c r="AY92" s="61" t="s">
        <v>72</v>
      </c>
      <c r="AZ92" s="61" t="s">
        <v>73</v>
      </c>
      <c r="BA92" s="61" t="s">
        <v>74</v>
      </c>
      <c r="BB92" s="61" t="s">
        <v>75</v>
      </c>
      <c r="BC92" s="61" t="s">
        <v>76</v>
      </c>
      <c r="BD92" s="62" t="s">
        <v>77</v>
      </c>
      <c r="BE92" s="30"/>
    </row>
    <row r="93" spans="1:91" s="2" customFormat="1" ht="10.8" customHeight="1">
      <c r="A93" s="30"/>
      <c r="B93" s="31"/>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1"/>
      <c r="AS93" s="63"/>
      <c r="AT93" s="64"/>
      <c r="AU93" s="64"/>
      <c r="AV93" s="64"/>
      <c r="AW93" s="64"/>
      <c r="AX93" s="64"/>
      <c r="AY93" s="64"/>
      <c r="AZ93" s="64"/>
      <c r="BA93" s="64"/>
      <c r="BB93" s="64"/>
      <c r="BC93" s="64"/>
      <c r="BD93" s="65"/>
      <c r="BE93" s="30"/>
    </row>
    <row r="94" spans="1:91" s="6" customFormat="1" ht="32.4" customHeight="1">
      <c r="B94" s="66"/>
      <c r="C94" s="67" t="s">
        <v>78</v>
      </c>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210">
        <f>AG95</f>
        <v>0</v>
      </c>
      <c r="AH94" s="210"/>
      <c r="AI94" s="210"/>
      <c r="AJ94" s="210"/>
      <c r="AK94" s="210"/>
      <c r="AL94" s="210"/>
      <c r="AM94" s="210"/>
      <c r="AN94" s="230">
        <f>AN95</f>
        <v>0</v>
      </c>
      <c r="AO94" s="230"/>
      <c r="AP94" s="230"/>
      <c r="AQ94" s="70" t="s">
        <v>1</v>
      </c>
      <c r="AR94" s="66"/>
      <c r="AS94" s="71" t="e">
        <f>ROUND(AS95+#REF!,2)</f>
        <v>#REF!</v>
      </c>
      <c r="AT94" s="72" t="e">
        <f t="shared" ref="AT94:AT101" si="0">ROUND(SUM(AV94:AW94),2)</f>
        <v>#REF!</v>
      </c>
      <c r="AU94" s="73" t="e">
        <f>ROUND(AU95+#REF!,5)</f>
        <v>#REF!</v>
      </c>
      <c r="AV94" s="72" t="e">
        <f>ROUND(AZ94*L29,2)</f>
        <v>#REF!</v>
      </c>
      <c r="AW94" s="72" t="e">
        <f>ROUND(BA94*L30,2)</f>
        <v>#REF!</v>
      </c>
      <c r="AX94" s="72" t="e">
        <f>ROUND(BB94*L29,2)</f>
        <v>#REF!</v>
      </c>
      <c r="AY94" s="72" t="e">
        <f>ROUND(BC94*L30,2)</f>
        <v>#REF!</v>
      </c>
      <c r="AZ94" s="72" t="e">
        <f>ROUND(AZ95+#REF!,2)</f>
        <v>#REF!</v>
      </c>
      <c r="BA94" s="72" t="e">
        <f>ROUND(BA95+#REF!,2)</f>
        <v>#REF!</v>
      </c>
      <c r="BB94" s="72" t="e">
        <f>ROUND(BB95+#REF!,2)</f>
        <v>#REF!</v>
      </c>
      <c r="BC94" s="72" t="e">
        <f>ROUND(BC95+#REF!,2)</f>
        <v>#REF!</v>
      </c>
      <c r="BD94" s="74" t="e">
        <f>ROUND(BD95+#REF!,2)</f>
        <v>#REF!</v>
      </c>
      <c r="BS94" s="75" t="s">
        <v>79</v>
      </c>
      <c r="BT94" s="75" t="s">
        <v>80</v>
      </c>
      <c r="BU94" s="76" t="s">
        <v>81</v>
      </c>
      <c r="BV94" s="75" t="s">
        <v>82</v>
      </c>
      <c r="BW94" s="75" t="s">
        <v>4</v>
      </c>
      <c r="BX94" s="75" t="s">
        <v>83</v>
      </c>
      <c r="CL94" s="75" t="s">
        <v>17</v>
      </c>
    </row>
    <row r="95" spans="1:91" s="7" customFormat="1" ht="16.5" customHeight="1">
      <c r="B95" s="77"/>
      <c r="C95" s="78"/>
      <c r="D95" s="202" t="s">
        <v>84</v>
      </c>
      <c r="E95" s="202"/>
      <c r="F95" s="202"/>
      <c r="G95" s="202"/>
      <c r="H95" s="202"/>
      <c r="I95" s="79"/>
      <c r="J95" s="202"/>
      <c r="K95" s="202"/>
      <c r="L95" s="202"/>
      <c r="M95" s="202"/>
      <c r="N95" s="202"/>
      <c r="O95" s="202"/>
      <c r="P95" s="202"/>
      <c r="Q95" s="202"/>
      <c r="R95" s="202"/>
      <c r="S95" s="202"/>
      <c r="T95" s="202"/>
      <c r="U95" s="202"/>
      <c r="V95" s="202"/>
      <c r="W95" s="202"/>
      <c r="X95" s="202"/>
      <c r="Y95" s="202"/>
      <c r="Z95" s="202"/>
      <c r="AA95" s="202"/>
      <c r="AB95" s="202"/>
      <c r="AC95" s="202"/>
      <c r="AD95" s="202"/>
      <c r="AE95" s="202"/>
      <c r="AF95" s="202"/>
      <c r="AG95" s="234">
        <f>ROUND(AG96+AG97+AG100+AG101,2)</f>
        <v>0</v>
      </c>
      <c r="AH95" s="207"/>
      <c r="AI95" s="207"/>
      <c r="AJ95" s="207"/>
      <c r="AK95" s="207"/>
      <c r="AL95" s="207"/>
      <c r="AM95" s="207"/>
      <c r="AN95" s="206">
        <f t="shared" ref="AN95:AN101" si="1">SUM(AG95,AT95)</f>
        <v>0</v>
      </c>
      <c r="AO95" s="207"/>
      <c r="AP95" s="207"/>
      <c r="AQ95" s="80" t="s">
        <v>85</v>
      </c>
      <c r="AR95" s="77"/>
      <c r="AS95" s="81">
        <f>ROUND(AS96+AS97+AS100+AS101,2)</f>
        <v>0</v>
      </c>
      <c r="AT95" s="82">
        <f t="shared" si="0"/>
        <v>0</v>
      </c>
      <c r="AU95" s="83">
        <f>ROUND(AU96+AU97+AU100+AU101,5)</f>
        <v>4656.2755999999999</v>
      </c>
      <c r="AV95" s="82">
        <f>ROUND(AZ95*L29,2)</f>
        <v>0</v>
      </c>
      <c r="AW95" s="82">
        <f>ROUND(BA95*L30,2)</f>
        <v>0</v>
      </c>
      <c r="AX95" s="82">
        <f>ROUND(BB95*L29,2)</f>
        <v>0</v>
      </c>
      <c r="AY95" s="82">
        <f>ROUND(BC95*L30,2)</f>
        <v>0</v>
      </c>
      <c r="AZ95" s="82">
        <f>ROUND(AZ96+AZ97+AZ100+AZ101,2)</f>
        <v>0</v>
      </c>
      <c r="BA95" s="82">
        <f>ROUND(BA96+BA97+BA100+BA101,2)</f>
        <v>0</v>
      </c>
      <c r="BB95" s="82">
        <f>ROUND(BB96+BB97+BB100+BB101,2)</f>
        <v>0</v>
      </c>
      <c r="BC95" s="82">
        <f>ROUND(BC96+BC97+BC100+BC101,2)</f>
        <v>0</v>
      </c>
      <c r="BD95" s="84">
        <f>ROUND(BD96+BD97+BD100+BD101,2)</f>
        <v>0</v>
      </c>
      <c r="BS95" s="85" t="s">
        <v>79</v>
      </c>
      <c r="BT95" s="85" t="s">
        <v>84</v>
      </c>
      <c r="BU95" s="85" t="s">
        <v>81</v>
      </c>
      <c r="BV95" s="85" t="s">
        <v>82</v>
      </c>
      <c r="BW95" s="85" t="s">
        <v>86</v>
      </c>
      <c r="BX95" s="85" t="s">
        <v>4</v>
      </c>
      <c r="CL95" s="85" t="s">
        <v>17</v>
      </c>
      <c r="CM95" s="85" t="s">
        <v>87</v>
      </c>
    </row>
    <row r="96" spans="1:91" s="4" customFormat="1" ht="16.5" customHeight="1">
      <c r="A96" s="86" t="s">
        <v>88</v>
      </c>
      <c r="B96" s="49"/>
      <c r="C96" s="10"/>
      <c r="D96" s="10"/>
      <c r="E96" s="203" t="s">
        <v>89</v>
      </c>
      <c r="F96" s="203"/>
      <c r="G96" s="203"/>
      <c r="H96" s="203"/>
      <c r="I96" s="203"/>
      <c r="J96" s="10"/>
      <c r="K96" s="203" t="s">
        <v>90</v>
      </c>
      <c r="L96" s="203"/>
      <c r="M96" s="203"/>
      <c r="N96" s="203"/>
      <c r="O96" s="203"/>
      <c r="P96" s="203"/>
      <c r="Q96" s="203"/>
      <c r="R96" s="203"/>
      <c r="S96" s="203"/>
      <c r="T96" s="203"/>
      <c r="U96" s="203"/>
      <c r="V96" s="203"/>
      <c r="W96" s="203"/>
      <c r="X96" s="203"/>
      <c r="Y96" s="203"/>
      <c r="Z96" s="203"/>
      <c r="AA96" s="203"/>
      <c r="AB96" s="203"/>
      <c r="AC96" s="203"/>
      <c r="AD96" s="203"/>
      <c r="AE96" s="203"/>
      <c r="AF96" s="203"/>
      <c r="AG96" s="204">
        <f>'SO 01 - Víceúčelová sport...'!J32</f>
        <v>0</v>
      </c>
      <c r="AH96" s="205"/>
      <c r="AI96" s="205"/>
      <c r="AJ96" s="205"/>
      <c r="AK96" s="205"/>
      <c r="AL96" s="205"/>
      <c r="AM96" s="205"/>
      <c r="AN96" s="204">
        <f t="shared" si="1"/>
        <v>0</v>
      </c>
      <c r="AO96" s="205"/>
      <c r="AP96" s="205"/>
      <c r="AQ96" s="87" t="s">
        <v>91</v>
      </c>
      <c r="AR96" s="49"/>
      <c r="AS96" s="88">
        <v>0</v>
      </c>
      <c r="AT96" s="89">
        <f t="shared" si="0"/>
        <v>0</v>
      </c>
      <c r="AU96" s="90">
        <f>'SO 01 - Víceúčelová sport...'!P126</f>
        <v>102.43189100000001</v>
      </c>
      <c r="AV96" s="89">
        <f>'SO 01 - Víceúčelová sport...'!J35</f>
        <v>0</v>
      </c>
      <c r="AW96" s="89">
        <f>'SO 01 - Víceúčelová sport...'!J36</f>
        <v>0</v>
      </c>
      <c r="AX96" s="89">
        <f>'SO 01 - Víceúčelová sport...'!J37</f>
        <v>0</v>
      </c>
      <c r="AY96" s="89">
        <f>'SO 01 - Víceúčelová sport...'!J38</f>
        <v>0</v>
      </c>
      <c r="AZ96" s="89">
        <f>'SO 01 - Víceúčelová sport...'!F35</f>
        <v>0</v>
      </c>
      <c r="BA96" s="89">
        <f>'SO 01 - Víceúčelová sport...'!F36</f>
        <v>0</v>
      </c>
      <c r="BB96" s="89">
        <f>'SO 01 - Víceúčelová sport...'!F37</f>
        <v>0</v>
      </c>
      <c r="BC96" s="89">
        <f>'SO 01 - Víceúčelová sport...'!F38</f>
        <v>0</v>
      </c>
      <c r="BD96" s="91">
        <f>'SO 01 - Víceúčelová sport...'!F39</f>
        <v>0</v>
      </c>
      <c r="BT96" s="24" t="s">
        <v>87</v>
      </c>
      <c r="BV96" s="24" t="s">
        <v>82</v>
      </c>
      <c r="BW96" s="24" t="s">
        <v>92</v>
      </c>
      <c r="BX96" s="24" t="s">
        <v>86</v>
      </c>
      <c r="CL96" s="24" t="s">
        <v>17</v>
      </c>
    </row>
    <row r="97" spans="1:90" s="4" customFormat="1" ht="16.5" customHeight="1">
      <c r="B97" s="49"/>
      <c r="C97" s="10"/>
      <c r="D97" s="10"/>
      <c r="E97" s="203" t="s">
        <v>93</v>
      </c>
      <c r="F97" s="203"/>
      <c r="G97" s="203"/>
      <c r="H97" s="203"/>
      <c r="I97" s="203"/>
      <c r="J97" s="10"/>
      <c r="K97" s="203" t="s">
        <v>94</v>
      </c>
      <c r="L97" s="203"/>
      <c r="M97" s="203"/>
      <c r="N97" s="203"/>
      <c r="O97" s="203"/>
      <c r="P97" s="203"/>
      <c r="Q97" s="203"/>
      <c r="R97" s="203"/>
      <c r="S97" s="203"/>
      <c r="T97" s="203"/>
      <c r="U97" s="203"/>
      <c r="V97" s="203"/>
      <c r="W97" s="203"/>
      <c r="X97" s="203"/>
      <c r="Y97" s="203"/>
      <c r="Z97" s="203"/>
      <c r="AA97" s="203"/>
      <c r="AB97" s="203"/>
      <c r="AC97" s="203"/>
      <c r="AD97" s="203"/>
      <c r="AE97" s="203"/>
      <c r="AF97" s="203"/>
      <c r="AG97" s="233">
        <f>ROUND(SUM(AG98:AG99),2)</f>
        <v>0</v>
      </c>
      <c r="AH97" s="205"/>
      <c r="AI97" s="205"/>
      <c r="AJ97" s="205"/>
      <c r="AK97" s="205"/>
      <c r="AL97" s="205"/>
      <c r="AM97" s="205"/>
      <c r="AN97" s="204">
        <f t="shared" si="1"/>
        <v>0</v>
      </c>
      <c r="AO97" s="205"/>
      <c r="AP97" s="205"/>
      <c r="AQ97" s="87" t="s">
        <v>91</v>
      </c>
      <c r="AR97" s="49"/>
      <c r="AS97" s="88">
        <f>ROUND(SUM(AS98:AS99),2)</f>
        <v>0</v>
      </c>
      <c r="AT97" s="89">
        <f t="shared" si="0"/>
        <v>0</v>
      </c>
      <c r="AU97" s="90">
        <f>ROUND(SUM(AU98:AU99),5)</f>
        <v>4553.8437100000001</v>
      </c>
      <c r="AV97" s="89">
        <f>ROUND(AZ97*L29,2)</f>
        <v>0</v>
      </c>
      <c r="AW97" s="89">
        <f>ROUND(BA97*L30,2)</f>
        <v>0</v>
      </c>
      <c r="AX97" s="89">
        <f>ROUND(BB97*L29,2)</f>
        <v>0</v>
      </c>
      <c r="AY97" s="89">
        <f>ROUND(BC97*L30,2)</f>
        <v>0</v>
      </c>
      <c r="AZ97" s="89">
        <f>ROUND(SUM(AZ98:AZ99),2)</f>
        <v>0</v>
      </c>
      <c r="BA97" s="89">
        <f>ROUND(SUM(BA98:BA99),2)</f>
        <v>0</v>
      </c>
      <c r="BB97" s="89">
        <f>ROUND(SUM(BB98:BB99),2)</f>
        <v>0</v>
      </c>
      <c r="BC97" s="89">
        <f>ROUND(SUM(BC98:BC99),2)</f>
        <v>0</v>
      </c>
      <c r="BD97" s="91">
        <f>ROUND(SUM(BD98:BD99),2)</f>
        <v>0</v>
      </c>
      <c r="BS97" s="24" t="s">
        <v>79</v>
      </c>
      <c r="BT97" s="24" t="s">
        <v>87</v>
      </c>
      <c r="BU97" s="24" t="s">
        <v>81</v>
      </c>
      <c r="BV97" s="24" t="s">
        <v>82</v>
      </c>
      <c r="BW97" s="24" t="s">
        <v>95</v>
      </c>
      <c r="BX97" s="24" t="s">
        <v>86</v>
      </c>
      <c r="CL97" s="24" t="s">
        <v>17</v>
      </c>
    </row>
    <row r="98" spans="1:90" s="4" customFormat="1" ht="16.5" customHeight="1">
      <c r="A98" s="86" t="s">
        <v>88</v>
      </c>
      <c r="B98" s="49"/>
      <c r="C98" s="10"/>
      <c r="D98" s="10"/>
      <c r="E98" s="10"/>
      <c r="F98" s="203" t="s">
        <v>84</v>
      </c>
      <c r="G98" s="203"/>
      <c r="H98" s="203"/>
      <c r="I98" s="203"/>
      <c r="J98" s="203"/>
      <c r="K98" s="10"/>
      <c r="L98" s="203" t="s">
        <v>912</v>
      </c>
      <c r="M98" s="203"/>
      <c r="N98" s="203"/>
      <c r="O98" s="203"/>
      <c r="P98" s="203"/>
      <c r="Q98" s="203"/>
      <c r="R98" s="203"/>
      <c r="S98" s="203"/>
      <c r="T98" s="203"/>
      <c r="U98" s="203"/>
      <c r="V98" s="203"/>
      <c r="W98" s="203"/>
      <c r="X98" s="203"/>
      <c r="Y98" s="203"/>
      <c r="Z98" s="203"/>
      <c r="AA98" s="203"/>
      <c r="AB98" s="203"/>
      <c r="AC98" s="203"/>
      <c r="AD98" s="203"/>
      <c r="AE98" s="203"/>
      <c r="AF98" s="203"/>
      <c r="AG98" s="204">
        <f>'1 - Stavebně technické ře...'!J34</f>
        <v>0</v>
      </c>
      <c r="AH98" s="205"/>
      <c r="AI98" s="205"/>
      <c r="AJ98" s="205"/>
      <c r="AK98" s="205"/>
      <c r="AL98" s="205"/>
      <c r="AM98" s="205"/>
      <c r="AN98" s="204">
        <f t="shared" si="1"/>
        <v>0</v>
      </c>
      <c r="AO98" s="205"/>
      <c r="AP98" s="205"/>
      <c r="AQ98" s="87" t="s">
        <v>91</v>
      </c>
      <c r="AR98" s="49"/>
      <c r="AS98" s="88">
        <v>0</v>
      </c>
      <c r="AT98" s="89">
        <f t="shared" si="0"/>
        <v>0</v>
      </c>
      <c r="AU98" s="90">
        <f>'1 - Stavebně technické ře...'!P148</f>
        <v>4553.8437100000001</v>
      </c>
      <c r="AV98" s="89">
        <f>'1 - Stavebně technické ře...'!J37</f>
        <v>0</v>
      </c>
      <c r="AW98" s="89">
        <f>'1 - Stavebně technické ře...'!J38</f>
        <v>0</v>
      </c>
      <c r="AX98" s="89">
        <f>'1 - Stavebně technické ře...'!J39</f>
        <v>0</v>
      </c>
      <c r="AY98" s="89">
        <f>'1 - Stavebně technické ře...'!J40</f>
        <v>0</v>
      </c>
      <c r="AZ98" s="89">
        <f>'1 - Stavebně technické ře...'!F37</f>
        <v>0</v>
      </c>
      <c r="BA98" s="89">
        <f>'1 - Stavebně technické ře...'!F38</f>
        <v>0</v>
      </c>
      <c r="BB98" s="89">
        <f>'1 - Stavebně technické ře...'!F39</f>
        <v>0</v>
      </c>
      <c r="BC98" s="89">
        <f>'1 - Stavebně technické ře...'!F40</f>
        <v>0</v>
      </c>
      <c r="BD98" s="91">
        <f>'1 - Stavebně technické ře...'!F41</f>
        <v>0</v>
      </c>
      <c r="BT98" s="24" t="s">
        <v>96</v>
      </c>
      <c r="BV98" s="24" t="s">
        <v>82</v>
      </c>
      <c r="BW98" s="24" t="s">
        <v>97</v>
      </c>
      <c r="BX98" s="24" t="s">
        <v>95</v>
      </c>
      <c r="CL98" s="24" t="s">
        <v>1</v>
      </c>
    </row>
    <row r="99" spans="1:90" s="4" customFormat="1" ht="23.25" customHeight="1">
      <c r="A99" s="86" t="s">
        <v>88</v>
      </c>
      <c r="B99" s="49"/>
      <c r="C99" s="10"/>
      <c r="D99" s="10"/>
      <c r="E99" s="10"/>
      <c r="F99" s="203" t="s">
        <v>87</v>
      </c>
      <c r="G99" s="203"/>
      <c r="H99" s="203"/>
      <c r="I99" s="203"/>
      <c r="J99" s="203"/>
      <c r="K99" s="10"/>
      <c r="L99" s="203" t="s">
        <v>98</v>
      </c>
      <c r="M99" s="203"/>
      <c r="N99" s="203"/>
      <c r="O99" s="203"/>
      <c r="P99" s="203"/>
      <c r="Q99" s="203"/>
      <c r="R99" s="203"/>
      <c r="S99" s="203"/>
      <c r="T99" s="203"/>
      <c r="U99" s="203"/>
      <c r="V99" s="203"/>
      <c r="W99" s="203"/>
      <c r="X99" s="203"/>
      <c r="Y99" s="203"/>
      <c r="Z99" s="203"/>
      <c r="AA99" s="203"/>
      <c r="AB99" s="203"/>
      <c r="AC99" s="203"/>
      <c r="AD99" s="203"/>
      <c r="AE99" s="203"/>
      <c r="AF99" s="203"/>
      <c r="AG99" s="204">
        <f>'2 - Stavebně technické ře...'!J34</f>
        <v>0</v>
      </c>
      <c r="AH99" s="205"/>
      <c r="AI99" s="205"/>
      <c r="AJ99" s="205"/>
      <c r="AK99" s="205"/>
      <c r="AL99" s="205"/>
      <c r="AM99" s="205"/>
      <c r="AN99" s="204">
        <f t="shared" si="1"/>
        <v>0</v>
      </c>
      <c r="AO99" s="205"/>
      <c r="AP99" s="205"/>
      <c r="AQ99" s="87" t="s">
        <v>91</v>
      </c>
      <c r="AR99" s="49"/>
      <c r="AS99" s="88">
        <v>0</v>
      </c>
      <c r="AT99" s="89">
        <f t="shared" si="0"/>
        <v>0</v>
      </c>
      <c r="AU99" s="90">
        <f>'2 - Stavebně technické ře...'!P126</f>
        <v>0</v>
      </c>
      <c r="AV99" s="89">
        <f>'2 - Stavebně technické ře...'!J37</f>
        <v>0</v>
      </c>
      <c r="AW99" s="89">
        <f>'2 - Stavebně technické ře...'!J38</f>
        <v>0</v>
      </c>
      <c r="AX99" s="89">
        <f>'2 - Stavebně technické ře...'!J39</f>
        <v>0</v>
      </c>
      <c r="AY99" s="89">
        <f>'2 - Stavebně technické ře...'!J40</f>
        <v>0</v>
      </c>
      <c r="AZ99" s="89">
        <f>'2 - Stavebně technické ře...'!F37</f>
        <v>0</v>
      </c>
      <c r="BA99" s="89">
        <f>'2 - Stavebně technické ře...'!F38</f>
        <v>0</v>
      </c>
      <c r="BB99" s="89">
        <f>'2 - Stavebně technické ře...'!F39</f>
        <v>0</v>
      </c>
      <c r="BC99" s="89">
        <f>'2 - Stavebně technické ře...'!F40</f>
        <v>0</v>
      </c>
      <c r="BD99" s="91">
        <f>'2 - Stavebně technické ře...'!F41</f>
        <v>0</v>
      </c>
      <c r="BT99" s="24" t="s">
        <v>96</v>
      </c>
      <c r="BV99" s="24" t="s">
        <v>82</v>
      </c>
      <c r="BW99" s="24" t="s">
        <v>99</v>
      </c>
      <c r="BX99" s="24" t="s">
        <v>95</v>
      </c>
      <c r="CL99" s="24" t="s">
        <v>1</v>
      </c>
    </row>
    <row r="100" spans="1:90" s="4" customFormat="1" ht="16.5" customHeight="1">
      <c r="A100" s="86" t="s">
        <v>88</v>
      </c>
      <c r="B100" s="49"/>
      <c r="C100" s="10"/>
      <c r="D100" s="10"/>
      <c r="E100" s="203" t="s">
        <v>100</v>
      </c>
      <c r="F100" s="203"/>
      <c r="G100" s="203"/>
      <c r="H100" s="203"/>
      <c r="I100" s="203"/>
      <c r="J100" s="10"/>
      <c r="K100" s="203" t="s">
        <v>101</v>
      </c>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204">
        <f>'SO 03 - Kabelový přívod N...'!J32</f>
        <v>0</v>
      </c>
      <c r="AH100" s="205"/>
      <c r="AI100" s="205"/>
      <c r="AJ100" s="205"/>
      <c r="AK100" s="205"/>
      <c r="AL100" s="205"/>
      <c r="AM100" s="205"/>
      <c r="AN100" s="204">
        <f t="shared" si="1"/>
        <v>0</v>
      </c>
      <c r="AO100" s="205"/>
      <c r="AP100" s="205"/>
      <c r="AQ100" s="87" t="s">
        <v>91</v>
      </c>
      <c r="AR100" s="49"/>
      <c r="AS100" s="88">
        <v>0</v>
      </c>
      <c r="AT100" s="89">
        <f t="shared" si="0"/>
        <v>0</v>
      </c>
      <c r="AU100" s="90">
        <f>'SO 03 - Kabelový přívod N...'!P121</f>
        <v>0</v>
      </c>
      <c r="AV100" s="89">
        <f>'SO 03 - Kabelový přívod N...'!J35</f>
        <v>0</v>
      </c>
      <c r="AW100" s="89">
        <f>'SO 03 - Kabelový přívod N...'!J36</f>
        <v>0</v>
      </c>
      <c r="AX100" s="89">
        <f>'SO 03 - Kabelový přívod N...'!J37</f>
        <v>0</v>
      </c>
      <c r="AY100" s="89">
        <f>'SO 03 - Kabelový přívod N...'!J38</f>
        <v>0</v>
      </c>
      <c r="AZ100" s="89">
        <f>'SO 03 - Kabelový přívod N...'!F35</f>
        <v>0</v>
      </c>
      <c r="BA100" s="89">
        <f>'SO 03 - Kabelový přívod N...'!F36</f>
        <v>0</v>
      </c>
      <c r="BB100" s="89">
        <f>'SO 03 - Kabelový přívod N...'!F37</f>
        <v>0</v>
      </c>
      <c r="BC100" s="89">
        <f>'SO 03 - Kabelový přívod N...'!F38</f>
        <v>0</v>
      </c>
      <c r="BD100" s="91">
        <f>'SO 03 - Kabelový přívod N...'!F39</f>
        <v>0</v>
      </c>
      <c r="BT100" s="24" t="s">
        <v>87</v>
      </c>
      <c r="BV100" s="24" t="s">
        <v>82</v>
      </c>
      <c r="BW100" s="24" t="s">
        <v>102</v>
      </c>
      <c r="BX100" s="24" t="s">
        <v>86</v>
      </c>
      <c r="CL100" s="24" t="s">
        <v>17</v>
      </c>
    </row>
    <row r="101" spans="1:90" s="4" customFormat="1" ht="16.5" customHeight="1">
      <c r="A101" s="86" t="s">
        <v>88</v>
      </c>
      <c r="B101" s="49"/>
      <c r="C101" s="10"/>
      <c r="D101" s="10"/>
      <c r="E101" s="203" t="s">
        <v>103</v>
      </c>
      <c r="F101" s="203"/>
      <c r="G101" s="203"/>
      <c r="H101" s="203"/>
      <c r="I101" s="203"/>
      <c r="J101" s="10"/>
      <c r="K101" s="203" t="s">
        <v>104</v>
      </c>
      <c r="L101" s="203"/>
      <c r="M101" s="203"/>
      <c r="N101" s="203"/>
      <c r="O101" s="203"/>
      <c r="P101" s="203"/>
      <c r="Q101" s="203"/>
      <c r="R101" s="203"/>
      <c r="S101" s="203"/>
      <c r="T101" s="203"/>
      <c r="U101" s="203"/>
      <c r="V101" s="203"/>
      <c r="W101" s="203"/>
      <c r="X101" s="203"/>
      <c r="Y101" s="203"/>
      <c r="Z101" s="203"/>
      <c r="AA101" s="203"/>
      <c r="AB101" s="203"/>
      <c r="AC101" s="203"/>
      <c r="AD101" s="203"/>
      <c r="AE101" s="203"/>
      <c r="AF101" s="203"/>
      <c r="AG101" s="204">
        <f>'VON - Vedlejší a ostatní ...'!J32</f>
        <v>0</v>
      </c>
      <c r="AH101" s="205"/>
      <c r="AI101" s="205"/>
      <c r="AJ101" s="205"/>
      <c r="AK101" s="205"/>
      <c r="AL101" s="205"/>
      <c r="AM101" s="205"/>
      <c r="AN101" s="204">
        <f t="shared" si="1"/>
        <v>0</v>
      </c>
      <c r="AO101" s="205"/>
      <c r="AP101" s="205"/>
      <c r="AQ101" s="87" t="s">
        <v>91</v>
      </c>
      <c r="AR101" s="49"/>
      <c r="AS101" s="88">
        <v>0</v>
      </c>
      <c r="AT101" s="89">
        <f t="shared" si="0"/>
        <v>0</v>
      </c>
      <c r="AU101" s="90">
        <f>'VON - Vedlejší a ostatní ...'!P127</f>
        <v>0</v>
      </c>
      <c r="AV101" s="89">
        <f>'VON - Vedlejší a ostatní ...'!J35</f>
        <v>0</v>
      </c>
      <c r="AW101" s="89">
        <f>'VON - Vedlejší a ostatní ...'!J36</f>
        <v>0</v>
      </c>
      <c r="AX101" s="89">
        <f>'VON - Vedlejší a ostatní ...'!J37</f>
        <v>0</v>
      </c>
      <c r="AY101" s="89">
        <f>'VON - Vedlejší a ostatní ...'!J38</f>
        <v>0</v>
      </c>
      <c r="AZ101" s="89">
        <f>'VON - Vedlejší a ostatní ...'!F35</f>
        <v>0</v>
      </c>
      <c r="BA101" s="89">
        <f>'VON - Vedlejší a ostatní ...'!F36</f>
        <v>0</v>
      </c>
      <c r="BB101" s="89">
        <f>'VON - Vedlejší a ostatní ...'!F37</f>
        <v>0</v>
      </c>
      <c r="BC101" s="89">
        <f>'VON - Vedlejší a ostatní ...'!F38</f>
        <v>0</v>
      </c>
      <c r="BD101" s="91">
        <f>'VON - Vedlejší a ostatní ...'!F39</f>
        <v>0</v>
      </c>
      <c r="BT101" s="24" t="s">
        <v>87</v>
      </c>
      <c r="BV101" s="24" t="s">
        <v>82</v>
      </c>
      <c r="BW101" s="24" t="s">
        <v>105</v>
      </c>
      <c r="BX101" s="24" t="s">
        <v>86</v>
      </c>
      <c r="CL101" s="24" t="s">
        <v>17</v>
      </c>
    </row>
    <row r="102" spans="1:90" s="2" customFormat="1" ht="30" customHeight="1">
      <c r="A102" s="30"/>
      <c r="B102" s="31"/>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1"/>
      <c r="AS102" s="30"/>
      <c r="AT102" s="30"/>
      <c r="AU102" s="30"/>
      <c r="AV102" s="30"/>
      <c r="AW102" s="30"/>
      <c r="AX102" s="30"/>
      <c r="AY102" s="30"/>
      <c r="AZ102" s="30"/>
      <c r="BA102" s="30"/>
      <c r="BB102" s="30"/>
      <c r="BC102" s="30"/>
      <c r="BD102" s="30"/>
      <c r="BE102" s="30"/>
    </row>
    <row r="103" spans="1:90" s="2" customFormat="1" ht="6.9" customHeight="1">
      <c r="A103" s="30"/>
      <c r="B103" s="45"/>
      <c r="C103" s="46"/>
      <c r="D103" s="46"/>
      <c r="E103" s="46"/>
      <c r="F103" s="46"/>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31"/>
      <c r="AS103" s="30"/>
      <c r="AT103" s="30"/>
      <c r="AU103" s="30"/>
      <c r="AV103" s="30"/>
      <c r="AW103" s="30"/>
      <c r="AX103" s="30"/>
      <c r="AY103" s="30"/>
      <c r="AZ103" s="30"/>
      <c r="BA103" s="30"/>
      <c r="BB103" s="30"/>
      <c r="BC103" s="30"/>
      <c r="BD103" s="30"/>
      <c r="BE103" s="30"/>
    </row>
  </sheetData>
  <mergeCells count="64">
    <mergeCell ref="AS89:AT91"/>
    <mergeCell ref="AN94:AP94"/>
    <mergeCell ref="AR2:BE2"/>
    <mergeCell ref="AG101:AM101"/>
    <mergeCell ref="AG92:AM92"/>
    <mergeCell ref="AG97:AM97"/>
    <mergeCell ref="AG100:AM100"/>
    <mergeCell ref="AG95:AM95"/>
    <mergeCell ref="AG96:AM96"/>
    <mergeCell ref="AG98:AM98"/>
    <mergeCell ref="AG99:AM99"/>
    <mergeCell ref="AM87:AN87"/>
    <mergeCell ref="AM89:AP89"/>
    <mergeCell ref="AM90:AP90"/>
    <mergeCell ref="AN100:AP100"/>
    <mergeCell ref="K5:AO5"/>
    <mergeCell ref="W33:AE33"/>
    <mergeCell ref="L33:P33"/>
    <mergeCell ref="AK33:AO33"/>
    <mergeCell ref="AK35:AO35"/>
    <mergeCell ref="X35:AB35"/>
    <mergeCell ref="L31:P31"/>
    <mergeCell ref="AK31:AO31"/>
    <mergeCell ref="W31:AE31"/>
    <mergeCell ref="AK32:AO32"/>
    <mergeCell ref="L32:P32"/>
    <mergeCell ref="W32:AE32"/>
    <mergeCell ref="W29:AE29"/>
    <mergeCell ref="AK29:AO29"/>
    <mergeCell ref="L29:P29"/>
    <mergeCell ref="L30:P30"/>
    <mergeCell ref="AK30:AO30"/>
    <mergeCell ref="W30:AE30"/>
    <mergeCell ref="K6:AO6"/>
    <mergeCell ref="E23:AN23"/>
    <mergeCell ref="AK26:AO26"/>
    <mergeCell ref="L28:P28"/>
    <mergeCell ref="AK28:AO28"/>
    <mergeCell ref="W28:AE28"/>
    <mergeCell ref="L85:AO85"/>
    <mergeCell ref="L98:AF98"/>
    <mergeCell ref="AG94:AM94"/>
    <mergeCell ref="AN98:AP98"/>
    <mergeCell ref="AN96:AP96"/>
    <mergeCell ref="AN92:AP92"/>
    <mergeCell ref="I92:AF92"/>
    <mergeCell ref="AN99:AP99"/>
    <mergeCell ref="AN101:AP101"/>
    <mergeCell ref="AN95:AP95"/>
    <mergeCell ref="AN97:AP97"/>
    <mergeCell ref="F98:J98"/>
    <mergeCell ref="F99:J99"/>
    <mergeCell ref="J95:AF95"/>
    <mergeCell ref="K96:AF96"/>
    <mergeCell ref="K97:AF97"/>
    <mergeCell ref="K100:AF100"/>
    <mergeCell ref="K101:AF101"/>
    <mergeCell ref="L99:AF99"/>
    <mergeCell ref="C92:G92"/>
    <mergeCell ref="D95:H95"/>
    <mergeCell ref="E100:I100"/>
    <mergeCell ref="E96:I96"/>
    <mergeCell ref="E101:I101"/>
    <mergeCell ref="E97:I97"/>
  </mergeCells>
  <hyperlinks>
    <hyperlink ref="A96" location="'SO 01 - Víceúčelová sport...'!C2" display="/" xr:uid="{00000000-0004-0000-0000-000000000000}"/>
    <hyperlink ref="A98" location="'1 - Stavebně technické ře...'!C2" display="/" xr:uid="{00000000-0004-0000-0000-000001000000}"/>
    <hyperlink ref="A99" location="'2 - Stavebně technické ře...'!C2" display="/" xr:uid="{00000000-0004-0000-0000-000002000000}"/>
    <hyperlink ref="A100" location="'SO 03 - Kabelový přívod N...'!C2" display="/" xr:uid="{00000000-0004-0000-0000-000003000000}"/>
    <hyperlink ref="A101" location="'VON - Vedlejší a ostatní ...'!C2" display="/" xr:uid="{00000000-0004-0000-0000-000004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M191"/>
  <sheetViews>
    <sheetView showGridLines="0" tabSelected="1" topLeftCell="A112" workbookViewId="0">
      <selection activeCell="I185" sqref="I185"/>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c r="A1" s="92"/>
    </row>
    <row r="2" spans="1:46" s="1" customFormat="1" ht="36.9" customHeight="1">
      <c r="L2" s="231" t="s">
        <v>5</v>
      </c>
      <c r="M2" s="214"/>
      <c r="N2" s="214"/>
      <c r="O2" s="214"/>
      <c r="P2" s="214"/>
      <c r="Q2" s="214"/>
      <c r="R2" s="214"/>
      <c r="S2" s="214"/>
      <c r="T2" s="214"/>
      <c r="U2" s="214"/>
      <c r="V2" s="214"/>
      <c r="AT2" s="17" t="s">
        <v>92</v>
      </c>
    </row>
    <row r="3" spans="1:46" s="1" customFormat="1" ht="6.9" customHeight="1">
      <c r="B3" s="18"/>
      <c r="C3" s="19"/>
      <c r="D3" s="19"/>
      <c r="E3" s="19"/>
      <c r="F3" s="19"/>
      <c r="G3" s="19"/>
      <c r="H3" s="19"/>
      <c r="I3" s="19"/>
      <c r="J3" s="19"/>
      <c r="K3" s="19"/>
      <c r="L3" s="20"/>
      <c r="AT3" s="17" t="s">
        <v>87</v>
      </c>
    </row>
    <row r="4" spans="1:46" s="1" customFormat="1" ht="24.9" customHeight="1">
      <c r="B4" s="20"/>
      <c r="D4" s="21" t="s">
        <v>106</v>
      </c>
      <c r="L4" s="20"/>
      <c r="M4" s="93" t="s">
        <v>10</v>
      </c>
      <c r="AT4" s="17" t="s">
        <v>3</v>
      </c>
    </row>
    <row r="5" spans="1:46" s="1" customFormat="1" ht="6.9" customHeight="1">
      <c r="B5" s="20"/>
      <c r="L5" s="20"/>
    </row>
    <row r="6" spans="1:46" s="1" customFormat="1" ht="12" customHeight="1">
      <c r="B6" s="20"/>
      <c r="D6" s="26" t="s">
        <v>14</v>
      </c>
      <c r="L6" s="20"/>
    </row>
    <row r="7" spans="1:46" s="1" customFormat="1" ht="16.5" customHeight="1">
      <c r="B7" s="20"/>
      <c r="E7" s="240" t="str">
        <f>'Rekapitulace stavby'!K6</f>
        <v>Akumulace dešťových vod budovy víceúčelové sportovní haly v areálu VŠB-TUO</v>
      </c>
      <c r="F7" s="241"/>
      <c r="G7" s="241"/>
      <c r="H7" s="241"/>
      <c r="L7" s="20"/>
    </row>
    <row r="8" spans="1:46" s="1" customFormat="1" ht="12" customHeight="1">
      <c r="B8" s="20"/>
      <c r="D8" s="26" t="s">
        <v>107</v>
      </c>
      <c r="L8" s="20"/>
    </row>
    <row r="9" spans="1:46" s="2" customFormat="1" ht="16.5" customHeight="1">
      <c r="A9" s="30"/>
      <c r="B9" s="31"/>
      <c r="C9" s="30"/>
      <c r="D9" s="30"/>
      <c r="E9" s="240">
        <v>1</v>
      </c>
      <c r="F9" s="239"/>
      <c r="G9" s="239"/>
      <c r="H9" s="239"/>
      <c r="I9" s="30"/>
      <c r="J9" s="30"/>
      <c r="K9" s="30"/>
      <c r="L9" s="40"/>
      <c r="S9" s="30"/>
      <c r="T9" s="30"/>
      <c r="U9" s="30"/>
      <c r="V9" s="30"/>
      <c r="W9" s="30"/>
      <c r="X9" s="30"/>
      <c r="Y9" s="30"/>
      <c r="Z9" s="30"/>
      <c r="AA9" s="30"/>
      <c r="AB9" s="30"/>
      <c r="AC9" s="30"/>
      <c r="AD9" s="30"/>
      <c r="AE9" s="30"/>
    </row>
    <row r="10" spans="1:46" s="2" customFormat="1" ht="12" customHeight="1">
      <c r="A10" s="30"/>
      <c r="B10" s="31"/>
      <c r="C10" s="30"/>
      <c r="D10" s="26" t="s">
        <v>108</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08" t="s">
        <v>109</v>
      </c>
      <c r="F11" s="239"/>
      <c r="G11" s="239"/>
      <c r="H11" s="239"/>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6" t="s">
        <v>16</v>
      </c>
      <c r="E13" s="30"/>
      <c r="F13" s="24" t="s">
        <v>17</v>
      </c>
      <c r="G13" s="30"/>
      <c r="H13" s="30"/>
      <c r="I13" s="26" t="s">
        <v>18</v>
      </c>
      <c r="J13" s="24" t="s">
        <v>1</v>
      </c>
      <c r="K13" s="30"/>
      <c r="L13" s="40"/>
      <c r="S13" s="30"/>
      <c r="T13" s="30"/>
      <c r="U13" s="30"/>
      <c r="V13" s="30"/>
      <c r="W13" s="30"/>
      <c r="X13" s="30"/>
      <c r="Y13" s="30"/>
      <c r="Z13" s="30"/>
      <c r="AA13" s="30"/>
      <c r="AB13" s="30"/>
      <c r="AC13" s="30"/>
      <c r="AD13" s="30"/>
      <c r="AE13" s="30"/>
    </row>
    <row r="14" spans="1:46" s="2" customFormat="1" ht="12" customHeight="1">
      <c r="A14" s="30"/>
      <c r="B14" s="31"/>
      <c r="C14" s="30"/>
      <c r="D14" s="26" t="s">
        <v>20</v>
      </c>
      <c r="E14" s="30"/>
      <c r="F14" s="24" t="s">
        <v>21</v>
      </c>
      <c r="G14" s="30"/>
      <c r="H14" s="30"/>
      <c r="I14" s="26" t="s">
        <v>22</v>
      </c>
      <c r="J14" s="53">
        <v>44638</v>
      </c>
      <c r="K14" s="30"/>
      <c r="L14" s="40"/>
      <c r="S14" s="30"/>
      <c r="T14" s="30"/>
      <c r="U14" s="30"/>
      <c r="V14" s="30"/>
      <c r="W14" s="30"/>
      <c r="X14" s="30"/>
      <c r="Y14" s="30"/>
      <c r="Z14" s="30"/>
      <c r="AA14" s="30"/>
      <c r="AB14" s="30"/>
      <c r="AC14" s="30"/>
      <c r="AD14" s="30"/>
      <c r="AE14" s="30"/>
    </row>
    <row r="15" spans="1:46" s="2" customFormat="1" ht="10.8"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6" t="s">
        <v>27</v>
      </c>
      <c r="E16" s="30"/>
      <c r="F16" s="30"/>
      <c r="G16" s="30"/>
      <c r="H16" s="30"/>
      <c r="I16" s="26" t="s">
        <v>28</v>
      </c>
      <c r="J16" s="24"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4" t="s">
        <v>29</v>
      </c>
      <c r="F17" s="30"/>
      <c r="G17" s="30"/>
      <c r="H17" s="30"/>
      <c r="I17" s="26" t="s">
        <v>30</v>
      </c>
      <c r="J17" s="24" t="s">
        <v>1</v>
      </c>
      <c r="K17" s="30"/>
      <c r="L17" s="40"/>
      <c r="S17" s="30"/>
      <c r="T17" s="30"/>
      <c r="U17" s="30"/>
      <c r="V17" s="30"/>
      <c r="W17" s="30"/>
      <c r="X17" s="30"/>
      <c r="Y17" s="30"/>
      <c r="Z17" s="30"/>
      <c r="AA17" s="30"/>
      <c r="AB17" s="30"/>
      <c r="AC17" s="30"/>
      <c r="AD17" s="30"/>
      <c r="AE17" s="30"/>
    </row>
    <row r="18" spans="1:31" s="2" customFormat="1" ht="6.9"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6" t="s">
        <v>31</v>
      </c>
      <c r="E19" s="30"/>
      <c r="F19" s="30"/>
      <c r="G19" s="30"/>
      <c r="H19" s="30"/>
      <c r="I19" s="26" t="s">
        <v>28</v>
      </c>
      <c r="J19" s="24" t="s">
        <v>1</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4" t="s">
        <v>32</v>
      </c>
      <c r="F20" s="30"/>
      <c r="G20" s="30"/>
      <c r="H20" s="30"/>
      <c r="I20" s="26" t="s">
        <v>30</v>
      </c>
      <c r="J20" s="24" t="s">
        <v>1</v>
      </c>
      <c r="K20" s="30"/>
      <c r="L20" s="40"/>
      <c r="S20" s="30"/>
      <c r="T20" s="30"/>
      <c r="U20" s="30"/>
      <c r="V20" s="30"/>
      <c r="W20" s="30"/>
      <c r="X20" s="30"/>
      <c r="Y20" s="30"/>
      <c r="Z20" s="30"/>
      <c r="AA20" s="30"/>
      <c r="AB20" s="30"/>
      <c r="AC20" s="30"/>
      <c r="AD20" s="30"/>
      <c r="AE20" s="30"/>
    </row>
    <row r="21" spans="1:31" s="2" customFormat="1" ht="6.9"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6" t="s">
        <v>33</v>
      </c>
      <c r="E22" s="30"/>
      <c r="F22" s="30"/>
      <c r="G22" s="30"/>
      <c r="H22" s="30"/>
      <c r="I22" s="26" t="s">
        <v>28</v>
      </c>
      <c r="J22" s="24"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4" t="s">
        <v>34</v>
      </c>
      <c r="F23" s="30"/>
      <c r="G23" s="30"/>
      <c r="H23" s="30"/>
      <c r="I23" s="26" t="s">
        <v>30</v>
      </c>
      <c r="J23" s="24" t="s">
        <v>1</v>
      </c>
      <c r="K23" s="30"/>
      <c r="L23" s="40"/>
      <c r="S23" s="30"/>
      <c r="T23" s="30"/>
      <c r="U23" s="30"/>
      <c r="V23" s="30"/>
      <c r="W23" s="30"/>
      <c r="X23" s="30"/>
      <c r="Y23" s="30"/>
      <c r="Z23" s="30"/>
      <c r="AA23" s="30"/>
      <c r="AB23" s="30"/>
      <c r="AC23" s="30"/>
      <c r="AD23" s="30"/>
      <c r="AE23" s="30"/>
    </row>
    <row r="24" spans="1:31" s="2" customFormat="1" ht="6.9"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6" t="s">
        <v>36</v>
      </c>
      <c r="E25" s="30"/>
      <c r="F25" s="30"/>
      <c r="G25" s="30"/>
      <c r="H25" s="30"/>
      <c r="I25" s="26" t="s">
        <v>28</v>
      </c>
      <c r="J25" s="24"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4" t="str">
        <f>IF('Rekapitulace stavby'!E20="","",'Rekapitulace stavby'!E20)</f>
        <v xml:space="preserve"> </v>
      </c>
      <c r="F26" s="30"/>
      <c r="G26" s="30"/>
      <c r="H26" s="30"/>
      <c r="I26" s="26" t="s">
        <v>30</v>
      </c>
      <c r="J26" s="24" t="str">
        <f>IF('Rekapitulace stavby'!AN20="","",'Rekapitulace stavby'!AN20)</f>
        <v/>
      </c>
      <c r="K26" s="30"/>
      <c r="L26" s="40"/>
      <c r="S26" s="30"/>
      <c r="T26" s="30"/>
      <c r="U26" s="30"/>
      <c r="V26" s="30"/>
      <c r="W26" s="30"/>
      <c r="X26" s="30"/>
      <c r="Y26" s="30"/>
      <c r="Z26" s="30"/>
      <c r="AA26" s="30"/>
      <c r="AB26" s="30"/>
      <c r="AC26" s="30"/>
      <c r="AD26" s="30"/>
      <c r="AE26" s="30"/>
    </row>
    <row r="27" spans="1:31" s="2" customFormat="1" ht="6.9"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6" t="s">
        <v>38</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95.25" customHeight="1">
      <c r="A29" s="94"/>
      <c r="B29" s="95"/>
      <c r="C29" s="94"/>
      <c r="D29" s="94"/>
      <c r="E29" s="215" t="s">
        <v>39</v>
      </c>
      <c r="F29" s="215"/>
      <c r="G29" s="215"/>
      <c r="H29" s="215"/>
      <c r="I29" s="94"/>
      <c r="J29" s="94"/>
      <c r="K29" s="94"/>
      <c r="L29" s="96"/>
      <c r="S29" s="94"/>
      <c r="T29" s="94"/>
      <c r="U29" s="94"/>
      <c r="V29" s="94"/>
      <c r="W29" s="94"/>
      <c r="X29" s="94"/>
      <c r="Y29" s="94"/>
      <c r="Z29" s="94"/>
      <c r="AA29" s="94"/>
      <c r="AB29" s="94"/>
      <c r="AC29" s="94"/>
      <c r="AD29" s="94"/>
      <c r="AE29" s="94"/>
    </row>
    <row r="30" spans="1:31" s="2" customFormat="1" ht="6.9"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97" t="s">
        <v>40</v>
      </c>
      <c r="E32" s="30"/>
      <c r="F32" s="30"/>
      <c r="G32" s="30"/>
      <c r="H32" s="30"/>
      <c r="I32" s="30"/>
      <c r="J32" s="69">
        <f>ROUND(J126, 2)</f>
        <v>0</v>
      </c>
      <c r="K32" s="30"/>
      <c r="L32" s="40"/>
      <c r="S32" s="30"/>
      <c r="T32" s="30"/>
      <c r="U32" s="30"/>
      <c r="V32" s="30"/>
      <c r="W32" s="30"/>
      <c r="X32" s="30"/>
      <c r="Y32" s="30"/>
      <c r="Z32" s="30"/>
      <c r="AA32" s="30"/>
      <c r="AB32" s="30"/>
      <c r="AC32" s="30"/>
      <c r="AD32" s="30"/>
      <c r="AE32" s="30"/>
    </row>
    <row r="33" spans="1:31" s="2" customFormat="1" ht="6.9"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 customHeight="1">
      <c r="A34" s="30"/>
      <c r="B34" s="31"/>
      <c r="C34" s="30"/>
      <c r="D34" s="30"/>
      <c r="E34" s="30"/>
      <c r="F34" s="34" t="s">
        <v>42</v>
      </c>
      <c r="G34" s="30"/>
      <c r="H34" s="30"/>
      <c r="I34" s="34" t="s">
        <v>41</v>
      </c>
      <c r="J34" s="34" t="s">
        <v>43</v>
      </c>
      <c r="K34" s="30"/>
      <c r="L34" s="40"/>
      <c r="S34" s="30"/>
      <c r="T34" s="30"/>
      <c r="U34" s="30"/>
      <c r="V34" s="30"/>
      <c r="W34" s="30"/>
      <c r="X34" s="30"/>
      <c r="Y34" s="30"/>
      <c r="Z34" s="30"/>
      <c r="AA34" s="30"/>
      <c r="AB34" s="30"/>
      <c r="AC34" s="30"/>
      <c r="AD34" s="30"/>
      <c r="AE34" s="30"/>
    </row>
    <row r="35" spans="1:31" s="2" customFormat="1" ht="14.4" customHeight="1">
      <c r="A35" s="30"/>
      <c r="B35" s="31"/>
      <c r="C35" s="30"/>
      <c r="D35" s="98" t="s">
        <v>44</v>
      </c>
      <c r="E35" s="26" t="s">
        <v>45</v>
      </c>
      <c r="F35" s="99">
        <f>ROUND((SUM(BE126:BE190)),  2)</f>
        <v>0</v>
      </c>
      <c r="G35" s="30"/>
      <c r="H35" s="30"/>
      <c r="I35" s="100">
        <v>0.21</v>
      </c>
      <c r="J35" s="99">
        <f>ROUND(((SUM(BE126:BE190))*I35),  2)</f>
        <v>0</v>
      </c>
      <c r="K35" s="30"/>
      <c r="L35" s="40"/>
      <c r="S35" s="30"/>
      <c r="T35" s="30"/>
      <c r="U35" s="30"/>
      <c r="V35" s="30"/>
      <c r="W35" s="30"/>
      <c r="X35" s="30"/>
      <c r="Y35" s="30"/>
      <c r="Z35" s="30"/>
      <c r="AA35" s="30"/>
      <c r="AB35" s="30"/>
      <c r="AC35" s="30"/>
      <c r="AD35" s="30"/>
      <c r="AE35" s="30"/>
    </row>
    <row r="36" spans="1:31" s="2" customFormat="1" ht="14.4" customHeight="1">
      <c r="A36" s="30"/>
      <c r="B36" s="31"/>
      <c r="C36" s="30"/>
      <c r="D36" s="30"/>
      <c r="E36" s="26" t="s">
        <v>46</v>
      </c>
      <c r="F36" s="99">
        <f>ROUND((SUM(BF126:BF190)),  2)</f>
        <v>0</v>
      </c>
      <c r="G36" s="30"/>
      <c r="H36" s="30"/>
      <c r="I36" s="100">
        <v>0.15</v>
      </c>
      <c r="J36" s="99">
        <f>ROUND(((SUM(BF126:BF190))*I36),  2)</f>
        <v>0</v>
      </c>
      <c r="K36" s="30"/>
      <c r="L36" s="40"/>
      <c r="S36" s="30"/>
      <c r="T36" s="30"/>
      <c r="U36" s="30"/>
      <c r="V36" s="30"/>
      <c r="W36" s="30"/>
      <c r="X36" s="30"/>
      <c r="Y36" s="30"/>
      <c r="Z36" s="30"/>
      <c r="AA36" s="30"/>
      <c r="AB36" s="30"/>
      <c r="AC36" s="30"/>
      <c r="AD36" s="30"/>
      <c r="AE36" s="30"/>
    </row>
    <row r="37" spans="1:31" s="2" customFormat="1" ht="14.4" hidden="1" customHeight="1">
      <c r="A37" s="30"/>
      <c r="B37" s="31"/>
      <c r="C37" s="30"/>
      <c r="D37" s="30"/>
      <c r="E37" s="26" t="s">
        <v>47</v>
      </c>
      <c r="F37" s="99">
        <f>ROUND((SUM(BG126:BG190)),  2)</f>
        <v>0</v>
      </c>
      <c r="G37" s="30"/>
      <c r="H37" s="30"/>
      <c r="I37" s="100">
        <v>0.21</v>
      </c>
      <c r="J37" s="99">
        <f>0</f>
        <v>0</v>
      </c>
      <c r="K37" s="30"/>
      <c r="L37" s="40"/>
      <c r="S37" s="30"/>
      <c r="T37" s="30"/>
      <c r="U37" s="30"/>
      <c r="V37" s="30"/>
      <c r="W37" s="30"/>
      <c r="X37" s="30"/>
      <c r="Y37" s="30"/>
      <c r="Z37" s="30"/>
      <c r="AA37" s="30"/>
      <c r="AB37" s="30"/>
      <c r="AC37" s="30"/>
      <c r="AD37" s="30"/>
      <c r="AE37" s="30"/>
    </row>
    <row r="38" spans="1:31" s="2" customFormat="1" ht="14.4" hidden="1" customHeight="1">
      <c r="A38" s="30"/>
      <c r="B38" s="31"/>
      <c r="C38" s="30"/>
      <c r="D38" s="30"/>
      <c r="E38" s="26" t="s">
        <v>48</v>
      </c>
      <c r="F38" s="99">
        <f>ROUND((SUM(BH126:BH190)),  2)</f>
        <v>0</v>
      </c>
      <c r="G38" s="30"/>
      <c r="H38" s="30"/>
      <c r="I38" s="100">
        <v>0.15</v>
      </c>
      <c r="J38" s="99">
        <f>0</f>
        <v>0</v>
      </c>
      <c r="K38" s="30"/>
      <c r="L38" s="40"/>
      <c r="S38" s="30"/>
      <c r="T38" s="30"/>
      <c r="U38" s="30"/>
      <c r="V38" s="30"/>
      <c r="W38" s="30"/>
      <c r="X38" s="30"/>
      <c r="Y38" s="30"/>
      <c r="Z38" s="30"/>
      <c r="AA38" s="30"/>
      <c r="AB38" s="30"/>
      <c r="AC38" s="30"/>
      <c r="AD38" s="30"/>
      <c r="AE38" s="30"/>
    </row>
    <row r="39" spans="1:31" s="2" customFormat="1" ht="14.4" hidden="1" customHeight="1">
      <c r="A39" s="30"/>
      <c r="B39" s="31"/>
      <c r="C39" s="30"/>
      <c r="D39" s="30"/>
      <c r="E39" s="26" t="s">
        <v>49</v>
      </c>
      <c r="F39" s="99">
        <f>ROUND((SUM(BI126:BI190)),  2)</f>
        <v>0</v>
      </c>
      <c r="G39" s="30"/>
      <c r="H39" s="30"/>
      <c r="I39" s="100">
        <v>0</v>
      </c>
      <c r="J39" s="99">
        <f>0</f>
        <v>0</v>
      </c>
      <c r="K39" s="30"/>
      <c r="L39" s="40"/>
      <c r="S39" s="30"/>
      <c r="T39" s="30"/>
      <c r="U39" s="30"/>
      <c r="V39" s="30"/>
      <c r="W39" s="30"/>
      <c r="X39" s="30"/>
      <c r="Y39" s="30"/>
      <c r="Z39" s="30"/>
      <c r="AA39" s="30"/>
      <c r="AB39" s="30"/>
      <c r="AC39" s="30"/>
      <c r="AD39" s="30"/>
      <c r="AE39" s="30"/>
    </row>
    <row r="40" spans="1:31" s="2" customFormat="1" ht="6.9"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1"/>
      <c r="D41" s="102" t="s">
        <v>50</v>
      </c>
      <c r="E41" s="58"/>
      <c r="F41" s="58"/>
      <c r="G41" s="103" t="s">
        <v>51</v>
      </c>
      <c r="H41" s="104" t="s">
        <v>52</v>
      </c>
      <c r="I41" s="58"/>
      <c r="J41" s="105">
        <f>SUM(J32:J39)</f>
        <v>0</v>
      </c>
      <c r="K41" s="106"/>
      <c r="L41" s="40"/>
      <c r="S41" s="30"/>
      <c r="T41" s="30"/>
      <c r="U41" s="30"/>
      <c r="V41" s="30"/>
      <c r="W41" s="30"/>
      <c r="X41" s="30"/>
      <c r="Y41" s="30"/>
      <c r="Z41" s="30"/>
      <c r="AA41" s="30"/>
      <c r="AB41" s="30"/>
      <c r="AC41" s="30"/>
      <c r="AD41" s="30"/>
      <c r="AE41" s="30"/>
    </row>
    <row r="42" spans="1:31" s="2" customFormat="1" ht="14.4"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40"/>
      <c r="D50" s="41" t="s">
        <v>53</v>
      </c>
      <c r="E50" s="42"/>
      <c r="F50" s="42"/>
      <c r="G50" s="41" t="s">
        <v>54</v>
      </c>
      <c r="H50" s="42"/>
      <c r="I50" s="42"/>
      <c r="J50" s="42"/>
      <c r="K50" s="42"/>
      <c r="L50" s="40"/>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30"/>
      <c r="B61" s="31"/>
      <c r="C61" s="30"/>
      <c r="D61" s="43" t="s">
        <v>55</v>
      </c>
      <c r="E61" s="33"/>
      <c r="F61" s="107" t="s">
        <v>56</v>
      </c>
      <c r="G61" s="43" t="s">
        <v>55</v>
      </c>
      <c r="H61" s="33"/>
      <c r="I61" s="33"/>
      <c r="J61" s="108" t="s">
        <v>56</v>
      </c>
      <c r="K61" s="33"/>
      <c r="L61" s="40"/>
      <c r="S61" s="30"/>
      <c r="T61" s="30"/>
      <c r="U61" s="30"/>
      <c r="V61" s="30"/>
      <c r="W61" s="30"/>
      <c r="X61" s="30"/>
      <c r="Y61" s="30"/>
      <c r="Z61" s="30"/>
      <c r="AA61" s="30"/>
      <c r="AB61" s="30"/>
      <c r="AC61" s="30"/>
      <c r="AD61" s="30"/>
      <c r="AE61" s="30"/>
    </row>
    <row r="62" spans="1:31">
      <c r="B62" s="20"/>
      <c r="L62" s="20"/>
    </row>
    <row r="63" spans="1:31">
      <c r="B63" s="20"/>
      <c r="L63" s="20"/>
    </row>
    <row r="64" spans="1:31">
      <c r="B64" s="20"/>
      <c r="L64" s="20"/>
    </row>
    <row r="65" spans="1:31" s="2" customFormat="1" ht="13.2">
      <c r="A65" s="30"/>
      <c r="B65" s="31"/>
      <c r="C65" s="30"/>
      <c r="D65" s="41" t="s">
        <v>57</v>
      </c>
      <c r="E65" s="44"/>
      <c r="F65" s="44"/>
      <c r="G65" s="41" t="s">
        <v>58</v>
      </c>
      <c r="H65" s="44"/>
      <c r="I65" s="44"/>
      <c r="J65" s="44"/>
      <c r="K65" s="44"/>
      <c r="L65" s="40"/>
      <c r="S65" s="30"/>
      <c r="T65" s="30"/>
      <c r="U65" s="30"/>
      <c r="V65" s="30"/>
      <c r="W65" s="30"/>
      <c r="X65" s="30"/>
      <c r="Y65" s="30"/>
      <c r="Z65" s="30"/>
      <c r="AA65" s="30"/>
      <c r="AB65" s="30"/>
      <c r="AC65" s="30"/>
      <c r="AD65" s="30"/>
      <c r="AE65" s="30"/>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30"/>
      <c r="B76" s="31"/>
      <c r="C76" s="30"/>
      <c r="D76" s="43" t="s">
        <v>55</v>
      </c>
      <c r="E76" s="33"/>
      <c r="F76" s="107" t="s">
        <v>56</v>
      </c>
      <c r="G76" s="43" t="s">
        <v>55</v>
      </c>
      <c r="H76" s="33"/>
      <c r="I76" s="33"/>
      <c r="J76" s="108" t="s">
        <v>56</v>
      </c>
      <c r="K76" s="33"/>
      <c r="L76" s="40"/>
      <c r="S76" s="30"/>
      <c r="T76" s="30"/>
      <c r="U76" s="30"/>
      <c r="V76" s="30"/>
      <c r="W76" s="30"/>
      <c r="X76" s="30"/>
      <c r="Y76" s="30"/>
      <c r="Z76" s="30"/>
      <c r="AA76" s="30"/>
      <c r="AB76" s="30"/>
      <c r="AC76" s="30"/>
      <c r="AD76" s="30"/>
      <c r="AE76" s="30"/>
    </row>
    <row r="77" spans="1:31" s="2" customFormat="1" ht="14.4"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 customHeight="1">
      <c r="A82" s="30"/>
      <c r="B82" s="31"/>
      <c r="C82" s="21" t="s">
        <v>110</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6"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40" t="str">
        <f>E7</f>
        <v>Akumulace dešťových vod budovy víceúčelové sportovní haly v areálu VŠB-TUO</v>
      </c>
      <c r="F85" s="241"/>
      <c r="G85" s="241"/>
      <c r="H85" s="241"/>
      <c r="I85" s="30"/>
      <c r="J85" s="30"/>
      <c r="K85" s="30"/>
      <c r="L85" s="40"/>
      <c r="S85" s="30"/>
      <c r="T85" s="30"/>
      <c r="U85" s="30"/>
      <c r="V85" s="30"/>
      <c r="W85" s="30"/>
      <c r="X85" s="30"/>
      <c r="Y85" s="30"/>
      <c r="Z85" s="30"/>
      <c r="AA85" s="30"/>
      <c r="AB85" s="30"/>
      <c r="AC85" s="30"/>
      <c r="AD85" s="30"/>
      <c r="AE85" s="30"/>
    </row>
    <row r="86" spans="1:31" s="1" customFormat="1" ht="12" customHeight="1">
      <c r="B86" s="20"/>
      <c r="C86" s="26" t="s">
        <v>107</v>
      </c>
      <c r="L86" s="20"/>
    </row>
    <row r="87" spans="1:31" s="2" customFormat="1" ht="16.5" customHeight="1">
      <c r="A87" s="30"/>
      <c r="B87" s="31"/>
      <c r="C87" s="30"/>
      <c r="D87" s="30"/>
      <c r="E87" s="240">
        <v>1</v>
      </c>
      <c r="F87" s="239"/>
      <c r="G87" s="239"/>
      <c r="H87" s="239"/>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6" t="s">
        <v>108</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08" t="str">
        <f>E11</f>
        <v>SO 01 - Víceúčelová sportovní hala</v>
      </c>
      <c r="F89" s="239"/>
      <c r="G89" s="239"/>
      <c r="H89" s="239"/>
      <c r="I89" s="30"/>
      <c r="J89" s="30"/>
      <c r="K89" s="30"/>
      <c r="L89" s="40"/>
      <c r="S89" s="30"/>
      <c r="T89" s="30"/>
      <c r="U89" s="30"/>
      <c r="V89" s="30"/>
      <c r="W89" s="30"/>
      <c r="X89" s="30"/>
      <c r="Y89" s="30"/>
      <c r="Z89" s="30"/>
      <c r="AA89" s="30"/>
      <c r="AB89" s="30"/>
      <c r="AC89" s="30"/>
      <c r="AD89" s="30"/>
      <c r="AE89" s="30"/>
    </row>
    <row r="90" spans="1:31" s="2" customFormat="1" ht="6.9"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6" t="s">
        <v>20</v>
      </c>
      <c r="D91" s="30"/>
      <c r="E91" s="30"/>
      <c r="F91" s="24" t="str">
        <f>F14</f>
        <v>Ostrava</v>
      </c>
      <c r="G91" s="30"/>
      <c r="H91" s="30"/>
      <c r="I91" s="26" t="s">
        <v>22</v>
      </c>
      <c r="J91" s="53">
        <f>IF(J14="","",J14)</f>
        <v>44638</v>
      </c>
      <c r="K91" s="30"/>
      <c r="L91" s="40"/>
      <c r="S91" s="30"/>
      <c r="T91" s="30"/>
      <c r="U91" s="30"/>
      <c r="V91" s="30"/>
      <c r="W91" s="30"/>
      <c r="X91" s="30"/>
      <c r="Y91" s="30"/>
      <c r="Z91" s="30"/>
      <c r="AA91" s="30"/>
      <c r="AB91" s="30"/>
      <c r="AC91" s="30"/>
      <c r="AD91" s="30"/>
      <c r="AE91" s="30"/>
    </row>
    <row r="92" spans="1:31" s="2" customFormat="1" ht="6.9"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25.65" customHeight="1">
      <c r="A93" s="30"/>
      <c r="B93" s="31"/>
      <c r="C93" s="26" t="s">
        <v>27</v>
      </c>
      <c r="D93" s="30"/>
      <c r="E93" s="30"/>
      <c r="F93" s="24" t="str">
        <f>E17</f>
        <v>VŠB - TUO</v>
      </c>
      <c r="G93" s="30"/>
      <c r="H93" s="30"/>
      <c r="I93" s="26" t="s">
        <v>33</v>
      </c>
      <c r="J93" s="28" t="str">
        <f>E23</f>
        <v>CHVÁLEK ATELIÉR s.r.o..</v>
      </c>
      <c r="K93" s="30"/>
      <c r="L93" s="40"/>
      <c r="S93" s="30"/>
      <c r="T93" s="30"/>
      <c r="U93" s="30"/>
      <c r="V93" s="30"/>
      <c r="W93" s="30"/>
      <c r="X93" s="30"/>
      <c r="Y93" s="30"/>
      <c r="Z93" s="30"/>
      <c r="AA93" s="30"/>
      <c r="AB93" s="30"/>
      <c r="AC93" s="30"/>
      <c r="AD93" s="30"/>
      <c r="AE93" s="30"/>
    </row>
    <row r="94" spans="1:31" s="2" customFormat="1" ht="15.15" customHeight="1">
      <c r="A94" s="30"/>
      <c r="B94" s="31"/>
      <c r="C94" s="26" t="s">
        <v>31</v>
      </c>
      <c r="D94" s="30"/>
      <c r="E94" s="30"/>
      <c r="F94" s="24" t="str">
        <f>IF(E20="","",E20)</f>
        <v xml:space="preserve"> ---------------------------------------</v>
      </c>
      <c r="G94" s="30"/>
      <c r="H94" s="30"/>
      <c r="I94" s="26" t="s">
        <v>36</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09" t="s">
        <v>111</v>
      </c>
      <c r="D96" s="101"/>
      <c r="E96" s="101"/>
      <c r="F96" s="101"/>
      <c r="G96" s="101"/>
      <c r="H96" s="101"/>
      <c r="I96" s="101"/>
      <c r="J96" s="110" t="s">
        <v>112</v>
      </c>
      <c r="K96" s="101"/>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8" customHeight="1">
      <c r="A98" s="30"/>
      <c r="B98" s="31"/>
      <c r="C98" s="111" t="s">
        <v>113</v>
      </c>
      <c r="D98" s="30"/>
      <c r="E98" s="30"/>
      <c r="F98" s="30"/>
      <c r="G98" s="30"/>
      <c r="H98" s="30"/>
      <c r="I98" s="30"/>
      <c r="J98" s="69">
        <f>J126</f>
        <v>0</v>
      </c>
      <c r="K98" s="30"/>
      <c r="L98" s="40"/>
      <c r="S98" s="30"/>
      <c r="T98" s="30"/>
      <c r="U98" s="30"/>
      <c r="V98" s="30"/>
      <c r="W98" s="30"/>
      <c r="X98" s="30"/>
      <c r="Y98" s="30"/>
      <c r="Z98" s="30"/>
      <c r="AA98" s="30"/>
      <c r="AB98" s="30"/>
      <c r="AC98" s="30"/>
      <c r="AD98" s="30"/>
      <c r="AE98" s="30"/>
      <c r="AU98" s="17" t="s">
        <v>114</v>
      </c>
    </row>
    <row r="99" spans="1:47" s="9" customFormat="1" ht="24.9" customHeight="1">
      <c r="B99" s="112"/>
      <c r="D99" s="113" t="s">
        <v>115</v>
      </c>
      <c r="E99" s="114"/>
      <c r="F99" s="114"/>
      <c r="G99" s="114"/>
      <c r="H99" s="114"/>
      <c r="I99" s="114"/>
      <c r="J99" s="115">
        <f>J127</f>
        <v>0</v>
      </c>
      <c r="L99" s="112"/>
    </row>
    <row r="100" spans="1:47" s="10" customFormat="1" ht="19.95" customHeight="1">
      <c r="B100" s="116"/>
      <c r="D100" s="117" t="s">
        <v>116</v>
      </c>
      <c r="E100" s="118"/>
      <c r="F100" s="118"/>
      <c r="G100" s="118"/>
      <c r="H100" s="118"/>
      <c r="I100" s="118"/>
      <c r="J100" s="119">
        <f>J128</f>
        <v>0</v>
      </c>
      <c r="L100" s="116"/>
    </row>
    <row r="101" spans="1:47" s="10" customFormat="1" ht="19.95" customHeight="1">
      <c r="B101" s="116"/>
      <c r="D101" s="117" t="s">
        <v>117</v>
      </c>
      <c r="E101" s="118"/>
      <c r="F101" s="118"/>
      <c r="G101" s="118"/>
      <c r="H101" s="118"/>
      <c r="I101" s="118"/>
      <c r="J101" s="119">
        <f>J135</f>
        <v>0</v>
      </c>
      <c r="L101" s="116"/>
    </row>
    <row r="102" spans="1:47" s="9" customFormat="1" ht="24.9" customHeight="1">
      <c r="B102" s="112"/>
      <c r="D102" s="113" t="s">
        <v>118</v>
      </c>
      <c r="E102" s="114"/>
      <c r="F102" s="114"/>
      <c r="G102" s="114"/>
      <c r="H102" s="114"/>
      <c r="I102" s="114"/>
      <c r="J102" s="115">
        <f>J143</f>
        <v>0</v>
      </c>
      <c r="L102" s="112"/>
    </row>
    <row r="103" spans="1:47" s="10" customFormat="1" ht="19.95" customHeight="1">
      <c r="B103" s="116"/>
      <c r="D103" s="117" t="s">
        <v>119</v>
      </c>
      <c r="E103" s="118"/>
      <c r="F103" s="118"/>
      <c r="G103" s="118"/>
      <c r="H103" s="118"/>
      <c r="I103" s="118"/>
      <c r="J103" s="119">
        <f>J144</f>
        <v>0</v>
      </c>
      <c r="L103" s="116"/>
    </row>
    <row r="104" spans="1:47" s="10" customFormat="1" ht="19.95" customHeight="1">
      <c r="B104" s="116"/>
      <c r="D104" s="117" t="s">
        <v>120</v>
      </c>
      <c r="E104" s="118"/>
      <c r="F104" s="118"/>
      <c r="G104" s="118"/>
      <c r="H104" s="118"/>
      <c r="I104" s="118"/>
      <c r="J104" s="119">
        <f>J183</f>
        <v>0</v>
      </c>
      <c r="L104" s="116"/>
    </row>
    <row r="105" spans="1:47" s="2" customFormat="1" ht="21.75" customHeight="1">
      <c r="A105" s="30"/>
      <c r="B105" s="31"/>
      <c r="C105" s="30"/>
      <c r="D105" s="30"/>
      <c r="E105" s="30"/>
      <c r="F105" s="30"/>
      <c r="G105" s="30"/>
      <c r="H105" s="30"/>
      <c r="I105" s="30"/>
      <c r="J105" s="30"/>
      <c r="K105" s="30"/>
      <c r="L105" s="40"/>
      <c r="S105" s="30"/>
      <c r="T105" s="30"/>
      <c r="U105" s="30"/>
      <c r="V105" s="30"/>
      <c r="W105" s="30"/>
      <c r="X105" s="30"/>
      <c r="Y105" s="30"/>
      <c r="Z105" s="30"/>
      <c r="AA105" s="30"/>
      <c r="AB105" s="30"/>
      <c r="AC105" s="30"/>
      <c r="AD105" s="30"/>
      <c r="AE105" s="30"/>
    </row>
    <row r="106" spans="1:47" s="2" customFormat="1" ht="6.9" customHeight="1">
      <c r="A106" s="30"/>
      <c r="B106" s="45"/>
      <c r="C106" s="46"/>
      <c r="D106" s="46"/>
      <c r="E106" s="46"/>
      <c r="F106" s="46"/>
      <c r="G106" s="46"/>
      <c r="H106" s="46"/>
      <c r="I106" s="46"/>
      <c r="J106" s="46"/>
      <c r="K106" s="46"/>
      <c r="L106" s="40"/>
      <c r="S106" s="30"/>
      <c r="T106" s="30"/>
      <c r="U106" s="30"/>
      <c r="V106" s="30"/>
      <c r="W106" s="30"/>
      <c r="X106" s="30"/>
      <c r="Y106" s="30"/>
      <c r="Z106" s="30"/>
      <c r="AA106" s="30"/>
      <c r="AB106" s="30"/>
      <c r="AC106" s="30"/>
      <c r="AD106" s="30"/>
      <c r="AE106" s="30"/>
    </row>
    <row r="110" spans="1:47" s="2" customFormat="1" ht="6.9" customHeight="1">
      <c r="A110" s="30"/>
      <c r="B110" s="47"/>
      <c r="C110" s="48"/>
      <c r="D110" s="48"/>
      <c r="E110" s="48"/>
      <c r="F110" s="48"/>
      <c r="G110" s="48"/>
      <c r="H110" s="48"/>
      <c r="I110" s="48"/>
      <c r="J110" s="48"/>
      <c r="K110" s="48"/>
      <c r="L110" s="40"/>
      <c r="S110" s="30"/>
      <c r="T110" s="30"/>
      <c r="U110" s="30"/>
      <c r="V110" s="30"/>
      <c r="W110" s="30"/>
      <c r="X110" s="30"/>
      <c r="Y110" s="30"/>
      <c r="Z110" s="30"/>
      <c r="AA110" s="30"/>
      <c r="AB110" s="30"/>
      <c r="AC110" s="30"/>
      <c r="AD110" s="30"/>
      <c r="AE110" s="30"/>
    </row>
    <row r="111" spans="1:47" s="2" customFormat="1" ht="24.9" customHeight="1">
      <c r="A111" s="30"/>
      <c r="B111" s="31"/>
      <c r="C111" s="21" t="s">
        <v>121</v>
      </c>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47" s="2" customFormat="1" ht="6.9" customHeight="1">
      <c r="A112" s="30"/>
      <c r="B112" s="31"/>
      <c r="C112" s="30"/>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63" s="2" customFormat="1" ht="12" customHeight="1">
      <c r="A113" s="30"/>
      <c r="B113" s="31"/>
      <c r="C113" s="26" t="s">
        <v>14</v>
      </c>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3" s="2" customFormat="1" ht="16.5" customHeight="1">
      <c r="A114" s="30"/>
      <c r="B114" s="31"/>
      <c r="C114" s="30"/>
      <c r="D114" s="30"/>
      <c r="E114" s="240" t="str">
        <f>E7</f>
        <v>Akumulace dešťových vod budovy víceúčelové sportovní haly v areálu VŠB-TUO</v>
      </c>
      <c r="F114" s="241"/>
      <c r="G114" s="241"/>
      <c r="H114" s="241"/>
      <c r="I114" s="30"/>
      <c r="J114" s="30"/>
      <c r="K114" s="30"/>
      <c r="L114" s="40"/>
      <c r="S114" s="30"/>
      <c r="T114" s="30"/>
      <c r="U114" s="30"/>
      <c r="V114" s="30"/>
      <c r="W114" s="30"/>
      <c r="X114" s="30"/>
      <c r="Y114" s="30"/>
      <c r="Z114" s="30"/>
      <c r="AA114" s="30"/>
      <c r="AB114" s="30"/>
      <c r="AC114" s="30"/>
      <c r="AD114" s="30"/>
      <c r="AE114" s="30"/>
    </row>
    <row r="115" spans="1:63" s="1" customFormat="1" ht="12" customHeight="1">
      <c r="B115" s="20"/>
      <c r="C115" s="26" t="s">
        <v>107</v>
      </c>
      <c r="L115" s="20"/>
    </row>
    <row r="116" spans="1:63" s="2" customFormat="1" ht="16.5" customHeight="1">
      <c r="A116" s="30"/>
      <c r="B116" s="31"/>
      <c r="C116" s="30"/>
      <c r="D116" s="30"/>
      <c r="E116" s="240">
        <v>1</v>
      </c>
      <c r="F116" s="239"/>
      <c r="G116" s="239"/>
      <c r="H116" s="239"/>
      <c r="I116" s="30"/>
      <c r="J116" s="30"/>
      <c r="K116" s="30"/>
      <c r="L116" s="40"/>
      <c r="S116" s="30"/>
      <c r="T116" s="30"/>
      <c r="U116" s="30"/>
      <c r="V116" s="30"/>
      <c r="W116" s="30"/>
      <c r="X116" s="30"/>
      <c r="Y116" s="30"/>
      <c r="Z116" s="30"/>
      <c r="AA116" s="30"/>
      <c r="AB116" s="30"/>
      <c r="AC116" s="30"/>
      <c r="AD116" s="30"/>
      <c r="AE116" s="30"/>
    </row>
    <row r="117" spans="1:63" s="2" customFormat="1" ht="12" customHeight="1">
      <c r="A117" s="30"/>
      <c r="B117" s="31"/>
      <c r="C117" s="26" t="s">
        <v>108</v>
      </c>
      <c r="D117" s="30"/>
      <c r="E117" s="30"/>
      <c r="F117" s="30"/>
      <c r="G117" s="30"/>
      <c r="H117" s="30"/>
      <c r="I117" s="30"/>
      <c r="J117" s="30"/>
      <c r="K117" s="30"/>
      <c r="L117" s="40"/>
      <c r="S117" s="30"/>
      <c r="T117" s="30"/>
      <c r="U117" s="30"/>
      <c r="V117" s="30"/>
      <c r="W117" s="30"/>
      <c r="X117" s="30"/>
      <c r="Y117" s="30"/>
      <c r="Z117" s="30"/>
      <c r="AA117" s="30"/>
      <c r="AB117" s="30"/>
      <c r="AC117" s="30"/>
      <c r="AD117" s="30"/>
      <c r="AE117" s="30"/>
    </row>
    <row r="118" spans="1:63" s="2" customFormat="1" ht="16.5" customHeight="1">
      <c r="A118" s="30"/>
      <c r="B118" s="31"/>
      <c r="C118" s="30"/>
      <c r="D118" s="30"/>
      <c r="E118" s="208" t="str">
        <f>E11</f>
        <v>SO 01 - Víceúčelová sportovní hala</v>
      </c>
      <c r="F118" s="239"/>
      <c r="G118" s="239"/>
      <c r="H118" s="239"/>
      <c r="I118" s="30"/>
      <c r="J118" s="30"/>
      <c r="K118" s="30"/>
      <c r="L118" s="40"/>
      <c r="S118" s="30"/>
      <c r="T118" s="30"/>
      <c r="U118" s="30"/>
      <c r="V118" s="30"/>
      <c r="W118" s="30"/>
      <c r="X118" s="30"/>
      <c r="Y118" s="30"/>
      <c r="Z118" s="30"/>
      <c r="AA118" s="30"/>
      <c r="AB118" s="30"/>
      <c r="AC118" s="30"/>
      <c r="AD118" s="30"/>
      <c r="AE118" s="30"/>
    </row>
    <row r="119" spans="1:63" s="2" customFormat="1" ht="6.9" customHeight="1">
      <c r="A119" s="30"/>
      <c r="B119" s="31"/>
      <c r="C119" s="30"/>
      <c r="D119" s="30"/>
      <c r="E119" s="30"/>
      <c r="F119" s="30"/>
      <c r="G119" s="30"/>
      <c r="H119" s="30"/>
      <c r="I119" s="30"/>
      <c r="J119" s="30"/>
      <c r="K119" s="30"/>
      <c r="L119" s="40"/>
      <c r="S119" s="30"/>
      <c r="T119" s="30"/>
      <c r="U119" s="30"/>
      <c r="V119" s="30"/>
      <c r="W119" s="30"/>
      <c r="X119" s="30"/>
      <c r="Y119" s="30"/>
      <c r="Z119" s="30"/>
      <c r="AA119" s="30"/>
      <c r="AB119" s="30"/>
      <c r="AC119" s="30"/>
      <c r="AD119" s="30"/>
      <c r="AE119" s="30"/>
    </row>
    <row r="120" spans="1:63" s="2" customFormat="1" ht="12" customHeight="1">
      <c r="A120" s="30"/>
      <c r="B120" s="31"/>
      <c r="C120" s="26" t="s">
        <v>20</v>
      </c>
      <c r="D120" s="30"/>
      <c r="E120" s="30"/>
      <c r="F120" s="24" t="str">
        <f>F14</f>
        <v>Ostrava</v>
      </c>
      <c r="G120" s="30"/>
      <c r="H120" s="30"/>
      <c r="I120" s="26" t="s">
        <v>22</v>
      </c>
      <c r="J120" s="53">
        <f>IF(J14="","",J14)</f>
        <v>44638</v>
      </c>
      <c r="K120" s="30"/>
      <c r="L120" s="40"/>
      <c r="S120" s="30"/>
      <c r="T120" s="30"/>
      <c r="U120" s="30"/>
      <c r="V120" s="30"/>
      <c r="W120" s="30"/>
      <c r="X120" s="30"/>
      <c r="Y120" s="30"/>
      <c r="Z120" s="30"/>
      <c r="AA120" s="30"/>
      <c r="AB120" s="30"/>
      <c r="AC120" s="30"/>
      <c r="AD120" s="30"/>
      <c r="AE120" s="30"/>
    </row>
    <row r="121" spans="1:63" s="2" customFormat="1" ht="6.9" customHeight="1">
      <c r="A121" s="30"/>
      <c r="B121" s="31"/>
      <c r="C121" s="30"/>
      <c r="D121" s="30"/>
      <c r="E121" s="30"/>
      <c r="F121" s="30"/>
      <c r="G121" s="30"/>
      <c r="H121" s="30"/>
      <c r="I121" s="30"/>
      <c r="J121" s="30"/>
      <c r="K121" s="30"/>
      <c r="L121" s="40"/>
      <c r="S121" s="30"/>
      <c r="T121" s="30"/>
      <c r="U121" s="30"/>
      <c r="V121" s="30"/>
      <c r="W121" s="30"/>
      <c r="X121" s="30"/>
      <c r="Y121" s="30"/>
      <c r="Z121" s="30"/>
      <c r="AA121" s="30"/>
      <c r="AB121" s="30"/>
      <c r="AC121" s="30"/>
      <c r="AD121" s="30"/>
      <c r="AE121" s="30"/>
    </row>
    <row r="122" spans="1:63" s="2" customFormat="1" ht="25.65" customHeight="1">
      <c r="A122" s="30"/>
      <c r="B122" s="31"/>
      <c r="C122" s="26" t="s">
        <v>27</v>
      </c>
      <c r="D122" s="30"/>
      <c r="E122" s="30"/>
      <c r="F122" s="24" t="str">
        <f>E17</f>
        <v>VŠB - TUO</v>
      </c>
      <c r="G122" s="30"/>
      <c r="H122" s="30"/>
      <c r="I122" s="26" t="s">
        <v>33</v>
      </c>
      <c r="J122" s="28" t="str">
        <f>E23</f>
        <v>CHVÁLEK ATELIÉR s.r.o..</v>
      </c>
      <c r="K122" s="30"/>
      <c r="L122" s="40"/>
      <c r="S122" s="30"/>
      <c r="T122" s="30"/>
      <c r="U122" s="30"/>
      <c r="V122" s="30"/>
      <c r="W122" s="30"/>
      <c r="X122" s="30"/>
      <c r="Y122" s="30"/>
      <c r="Z122" s="30"/>
      <c r="AA122" s="30"/>
      <c r="AB122" s="30"/>
      <c r="AC122" s="30"/>
      <c r="AD122" s="30"/>
      <c r="AE122" s="30"/>
    </row>
    <row r="123" spans="1:63" s="2" customFormat="1" ht="15.15" customHeight="1">
      <c r="A123" s="30"/>
      <c r="B123" s="31"/>
      <c r="C123" s="26" t="s">
        <v>31</v>
      </c>
      <c r="D123" s="30"/>
      <c r="E123" s="30"/>
      <c r="F123" s="24" t="str">
        <f>IF(E20="","",E20)</f>
        <v xml:space="preserve"> ---------------------------------------</v>
      </c>
      <c r="G123" s="30"/>
      <c r="H123" s="30"/>
      <c r="I123" s="26" t="s">
        <v>36</v>
      </c>
      <c r="J123" s="28" t="str">
        <f>E26</f>
        <v xml:space="preserve"> </v>
      </c>
      <c r="K123" s="30"/>
      <c r="L123" s="40"/>
      <c r="S123" s="30"/>
      <c r="T123" s="30"/>
      <c r="U123" s="30"/>
      <c r="V123" s="30"/>
      <c r="W123" s="30"/>
      <c r="X123" s="30"/>
      <c r="Y123" s="30"/>
      <c r="Z123" s="30"/>
      <c r="AA123" s="30"/>
      <c r="AB123" s="30"/>
      <c r="AC123" s="30"/>
      <c r="AD123" s="30"/>
      <c r="AE123" s="30"/>
    </row>
    <row r="124" spans="1:63" s="2" customFormat="1" ht="10.35" customHeight="1">
      <c r="A124" s="30"/>
      <c r="B124" s="31"/>
      <c r="C124" s="30"/>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63" s="11" customFormat="1" ht="29.25" customHeight="1">
      <c r="A125" s="120"/>
      <c r="B125" s="121"/>
      <c r="C125" s="122" t="s">
        <v>122</v>
      </c>
      <c r="D125" s="123" t="s">
        <v>65</v>
      </c>
      <c r="E125" s="123" t="s">
        <v>61</v>
      </c>
      <c r="F125" s="123" t="s">
        <v>62</v>
      </c>
      <c r="G125" s="123" t="s">
        <v>123</v>
      </c>
      <c r="H125" s="123" t="s">
        <v>124</v>
      </c>
      <c r="I125" s="123" t="s">
        <v>125</v>
      </c>
      <c r="J125" s="123" t="s">
        <v>112</v>
      </c>
      <c r="K125" s="124" t="s">
        <v>126</v>
      </c>
      <c r="L125" s="125"/>
      <c r="M125" s="60" t="s">
        <v>1</v>
      </c>
      <c r="N125" s="61" t="s">
        <v>44</v>
      </c>
      <c r="O125" s="61" t="s">
        <v>127</v>
      </c>
      <c r="P125" s="61" t="s">
        <v>128</v>
      </c>
      <c r="Q125" s="61" t="s">
        <v>129</v>
      </c>
      <c r="R125" s="61" t="s">
        <v>130</v>
      </c>
      <c r="S125" s="61" t="s">
        <v>131</v>
      </c>
      <c r="T125" s="62" t="s">
        <v>132</v>
      </c>
      <c r="U125" s="120"/>
      <c r="V125" s="120"/>
      <c r="W125" s="120"/>
      <c r="X125" s="120"/>
      <c r="Y125" s="120"/>
      <c r="Z125" s="120"/>
      <c r="AA125" s="120"/>
      <c r="AB125" s="120"/>
      <c r="AC125" s="120"/>
      <c r="AD125" s="120"/>
      <c r="AE125" s="120"/>
    </row>
    <row r="126" spans="1:63" s="2" customFormat="1" ht="22.8" customHeight="1">
      <c r="A126" s="30"/>
      <c r="B126" s="31"/>
      <c r="C126" s="67" t="s">
        <v>133</v>
      </c>
      <c r="D126" s="30"/>
      <c r="E126" s="30"/>
      <c r="F126" s="30"/>
      <c r="G126" s="30"/>
      <c r="H126" s="30"/>
      <c r="I126" s="30"/>
      <c r="J126" s="126">
        <f>BK126</f>
        <v>0</v>
      </c>
      <c r="K126" s="30"/>
      <c r="L126" s="31"/>
      <c r="M126" s="63"/>
      <c r="N126" s="54"/>
      <c r="O126" s="64"/>
      <c r="P126" s="127">
        <f>P127+P143</f>
        <v>102.43189100000001</v>
      </c>
      <c r="Q126" s="64"/>
      <c r="R126" s="127">
        <f>R127+R143</f>
        <v>2.5888000000000004</v>
      </c>
      <c r="S126" s="64"/>
      <c r="T126" s="128">
        <f>T127+T143</f>
        <v>0.20685000000000001</v>
      </c>
      <c r="U126" s="30"/>
      <c r="V126" s="30"/>
      <c r="W126" s="30"/>
      <c r="X126" s="30"/>
      <c r="Y126" s="30"/>
      <c r="Z126" s="30"/>
      <c r="AA126" s="30"/>
      <c r="AB126" s="30"/>
      <c r="AC126" s="30"/>
      <c r="AD126" s="30"/>
      <c r="AE126" s="30"/>
      <c r="AT126" s="17" t="s">
        <v>79</v>
      </c>
      <c r="AU126" s="17" t="s">
        <v>114</v>
      </c>
      <c r="BK126" s="129">
        <f>BK127+BK143</f>
        <v>0</v>
      </c>
    </row>
    <row r="127" spans="1:63" s="12" customFormat="1" ht="25.95" customHeight="1">
      <c r="B127" s="130"/>
      <c r="D127" s="131" t="s">
        <v>79</v>
      </c>
      <c r="E127" s="132" t="s">
        <v>134</v>
      </c>
      <c r="F127" s="132" t="s">
        <v>135</v>
      </c>
      <c r="J127" s="133">
        <f>BK127</f>
        <v>0</v>
      </c>
      <c r="L127" s="130"/>
      <c r="M127" s="134"/>
      <c r="N127" s="135"/>
      <c r="O127" s="135"/>
      <c r="P127" s="136">
        <f>P128+P135</f>
        <v>92.348391000000007</v>
      </c>
      <c r="Q127" s="135"/>
      <c r="R127" s="136">
        <f>R128+R135</f>
        <v>0</v>
      </c>
      <c r="S127" s="135"/>
      <c r="T127" s="137">
        <f>T128+T135</f>
        <v>0</v>
      </c>
      <c r="AR127" s="131" t="s">
        <v>84</v>
      </c>
      <c r="AT127" s="138" t="s">
        <v>79</v>
      </c>
      <c r="AU127" s="138" t="s">
        <v>80</v>
      </c>
      <c r="AY127" s="131" t="s">
        <v>136</v>
      </c>
      <c r="BK127" s="139">
        <f>BK128+BK135</f>
        <v>0</v>
      </c>
    </row>
    <row r="128" spans="1:63" s="12" customFormat="1" ht="22.8" customHeight="1">
      <c r="B128" s="130"/>
      <c r="D128" s="131" t="s">
        <v>79</v>
      </c>
      <c r="E128" s="140" t="s">
        <v>137</v>
      </c>
      <c r="F128" s="140" t="s">
        <v>138</v>
      </c>
      <c r="J128" s="141">
        <f>BK128</f>
        <v>0</v>
      </c>
      <c r="L128" s="130"/>
      <c r="M128" s="134"/>
      <c r="N128" s="135"/>
      <c r="O128" s="135"/>
      <c r="P128" s="136">
        <f>SUM(P129:P134)</f>
        <v>91.29</v>
      </c>
      <c r="Q128" s="135"/>
      <c r="R128" s="136">
        <f>SUM(R129:R134)</f>
        <v>0</v>
      </c>
      <c r="S128" s="135"/>
      <c r="T128" s="137">
        <f>SUM(T129:T134)</f>
        <v>0</v>
      </c>
      <c r="AR128" s="131" t="s">
        <v>84</v>
      </c>
      <c r="AT128" s="138" t="s">
        <v>79</v>
      </c>
      <c r="AU128" s="138" t="s">
        <v>84</v>
      </c>
      <c r="AY128" s="131" t="s">
        <v>136</v>
      </c>
      <c r="BK128" s="139">
        <f>SUM(BK129:BK134)</f>
        <v>0</v>
      </c>
    </row>
    <row r="129" spans="1:65" s="2" customFormat="1" ht="16.5" customHeight="1">
      <c r="A129" s="30"/>
      <c r="B129" s="142"/>
      <c r="C129" s="143" t="s">
        <v>84</v>
      </c>
      <c r="D129" s="143" t="s">
        <v>139</v>
      </c>
      <c r="E129" s="144" t="s">
        <v>140</v>
      </c>
      <c r="F129" s="145" t="s">
        <v>141</v>
      </c>
      <c r="G129" s="146" t="s">
        <v>142</v>
      </c>
      <c r="H129" s="147">
        <v>510</v>
      </c>
      <c r="I129" s="148">
        <v>0</v>
      </c>
      <c r="J129" s="148">
        <f>ROUND(I129*H129,2)</f>
        <v>0</v>
      </c>
      <c r="K129" s="145" t="s">
        <v>143</v>
      </c>
      <c r="L129" s="31"/>
      <c r="M129" s="149" t="s">
        <v>1</v>
      </c>
      <c r="N129" s="150" t="s">
        <v>45</v>
      </c>
      <c r="O129" s="151">
        <v>0.11</v>
      </c>
      <c r="P129" s="151">
        <f>O129*H129</f>
        <v>56.1</v>
      </c>
      <c r="Q129" s="151">
        <v>0</v>
      </c>
      <c r="R129" s="151">
        <f>Q129*H129</f>
        <v>0</v>
      </c>
      <c r="S129" s="151">
        <v>0</v>
      </c>
      <c r="T129" s="152">
        <f>S129*H129</f>
        <v>0</v>
      </c>
      <c r="U129" s="30"/>
      <c r="V129" s="30"/>
      <c r="W129" s="30"/>
      <c r="X129" s="30"/>
      <c r="Y129" s="30"/>
      <c r="Z129" s="30"/>
      <c r="AA129" s="30"/>
      <c r="AB129" s="30"/>
      <c r="AC129" s="30"/>
      <c r="AD129" s="30"/>
      <c r="AE129" s="30"/>
      <c r="AR129" s="153" t="s">
        <v>144</v>
      </c>
      <c r="AT129" s="153" t="s">
        <v>139</v>
      </c>
      <c r="AU129" s="153" t="s">
        <v>87</v>
      </c>
      <c r="AY129" s="17" t="s">
        <v>136</v>
      </c>
      <c r="BE129" s="154">
        <f>IF(N129="základní",J129,0)</f>
        <v>0</v>
      </c>
      <c r="BF129" s="154">
        <f>IF(N129="snížená",J129,0)</f>
        <v>0</v>
      </c>
      <c r="BG129" s="154">
        <f>IF(N129="zákl. přenesená",J129,0)</f>
        <v>0</v>
      </c>
      <c r="BH129" s="154">
        <f>IF(N129="sníž. přenesená",J129,0)</f>
        <v>0</v>
      </c>
      <c r="BI129" s="154">
        <f>IF(N129="nulová",J129,0)</f>
        <v>0</v>
      </c>
      <c r="BJ129" s="17" t="s">
        <v>84</v>
      </c>
      <c r="BK129" s="154">
        <f>ROUND(I129*H129,2)</f>
        <v>0</v>
      </c>
      <c r="BL129" s="17" t="s">
        <v>144</v>
      </c>
      <c r="BM129" s="153" t="s">
        <v>145</v>
      </c>
    </row>
    <row r="130" spans="1:65" s="13" customFormat="1">
      <c r="B130" s="155"/>
      <c r="D130" s="156" t="s">
        <v>146</v>
      </c>
      <c r="E130" s="157" t="s">
        <v>1</v>
      </c>
      <c r="F130" s="158" t="s">
        <v>147</v>
      </c>
      <c r="H130" s="159">
        <v>510</v>
      </c>
      <c r="L130" s="155"/>
      <c r="M130" s="160"/>
      <c r="N130" s="161"/>
      <c r="O130" s="161"/>
      <c r="P130" s="161"/>
      <c r="Q130" s="161"/>
      <c r="R130" s="161"/>
      <c r="S130" s="161"/>
      <c r="T130" s="162"/>
      <c r="AT130" s="157" t="s">
        <v>146</v>
      </c>
      <c r="AU130" s="157" t="s">
        <v>87</v>
      </c>
      <c r="AV130" s="13" t="s">
        <v>87</v>
      </c>
      <c r="AW130" s="13" t="s">
        <v>35</v>
      </c>
      <c r="AX130" s="13" t="s">
        <v>80</v>
      </c>
      <c r="AY130" s="157" t="s">
        <v>136</v>
      </c>
    </row>
    <row r="131" spans="1:65" s="14" customFormat="1">
      <c r="B131" s="163"/>
      <c r="D131" s="156" t="s">
        <v>146</v>
      </c>
      <c r="E131" s="164" t="s">
        <v>1</v>
      </c>
      <c r="F131" s="165" t="s">
        <v>148</v>
      </c>
      <c r="H131" s="166">
        <v>510</v>
      </c>
      <c r="L131" s="163"/>
      <c r="M131" s="167"/>
      <c r="N131" s="168"/>
      <c r="O131" s="168"/>
      <c r="P131" s="168"/>
      <c r="Q131" s="168"/>
      <c r="R131" s="168"/>
      <c r="S131" s="168"/>
      <c r="T131" s="169"/>
      <c r="AT131" s="164" t="s">
        <v>146</v>
      </c>
      <c r="AU131" s="164" t="s">
        <v>87</v>
      </c>
      <c r="AV131" s="14" t="s">
        <v>144</v>
      </c>
      <c r="AW131" s="14" t="s">
        <v>35</v>
      </c>
      <c r="AX131" s="14" t="s">
        <v>84</v>
      </c>
      <c r="AY131" s="164" t="s">
        <v>136</v>
      </c>
    </row>
    <row r="132" spans="1:65" s="2" customFormat="1" ht="21.75" customHeight="1">
      <c r="A132" s="30"/>
      <c r="B132" s="142"/>
      <c r="C132" s="143" t="s">
        <v>87</v>
      </c>
      <c r="D132" s="143" t="s">
        <v>139</v>
      </c>
      <c r="E132" s="144" t="s">
        <v>149</v>
      </c>
      <c r="F132" s="145" t="s">
        <v>150</v>
      </c>
      <c r="G132" s="146" t="s">
        <v>142</v>
      </c>
      <c r="H132" s="147">
        <v>10200</v>
      </c>
      <c r="I132" s="148">
        <v>0</v>
      </c>
      <c r="J132" s="148">
        <f>ROUND(I132*H132,2)</f>
        <v>0</v>
      </c>
      <c r="K132" s="145" t="s">
        <v>143</v>
      </c>
      <c r="L132" s="31"/>
      <c r="M132" s="149" t="s">
        <v>1</v>
      </c>
      <c r="N132" s="150" t="s">
        <v>45</v>
      </c>
      <c r="O132" s="151">
        <v>0</v>
      </c>
      <c r="P132" s="151">
        <f>O132*H132</f>
        <v>0</v>
      </c>
      <c r="Q132" s="151">
        <v>0</v>
      </c>
      <c r="R132" s="151">
        <f>Q132*H132</f>
        <v>0</v>
      </c>
      <c r="S132" s="151">
        <v>0</v>
      </c>
      <c r="T132" s="152">
        <f>S132*H132</f>
        <v>0</v>
      </c>
      <c r="U132" s="30"/>
      <c r="V132" s="30"/>
      <c r="W132" s="30"/>
      <c r="X132" s="30"/>
      <c r="Y132" s="30"/>
      <c r="Z132" s="30"/>
      <c r="AA132" s="30"/>
      <c r="AB132" s="30"/>
      <c r="AC132" s="30"/>
      <c r="AD132" s="30"/>
      <c r="AE132" s="30"/>
      <c r="AR132" s="153" t="s">
        <v>144</v>
      </c>
      <c r="AT132" s="153" t="s">
        <v>139</v>
      </c>
      <c r="AU132" s="153" t="s">
        <v>87</v>
      </c>
      <c r="AY132" s="17" t="s">
        <v>136</v>
      </c>
      <c r="BE132" s="154">
        <f>IF(N132="základní",J132,0)</f>
        <v>0</v>
      </c>
      <c r="BF132" s="154">
        <f>IF(N132="snížená",J132,0)</f>
        <v>0</v>
      </c>
      <c r="BG132" s="154">
        <f>IF(N132="zákl. přenesená",J132,0)</f>
        <v>0</v>
      </c>
      <c r="BH132" s="154">
        <f>IF(N132="sníž. přenesená",J132,0)</f>
        <v>0</v>
      </c>
      <c r="BI132" s="154">
        <f>IF(N132="nulová",J132,0)</f>
        <v>0</v>
      </c>
      <c r="BJ132" s="17" t="s">
        <v>84</v>
      </c>
      <c r="BK132" s="154">
        <f>ROUND(I132*H132,2)</f>
        <v>0</v>
      </c>
      <c r="BL132" s="17" t="s">
        <v>144</v>
      </c>
      <c r="BM132" s="153" t="s">
        <v>151</v>
      </c>
    </row>
    <row r="133" spans="1:65" s="13" customFormat="1">
      <c r="B133" s="155"/>
      <c r="D133" s="156" t="s">
        <v>146</v>
      </c>
      <c r="F133" s="158" t="s">
        <v>152</v>
      </c>
      <c r="H133" s="159">
        <v>10200</v>
      </c>
      <c r="L133" s="155"/>
      <c r="M133" s="160"/>
      <c r="N133" s="161"/>
      <c r="O133" s="161"/>
      <c r="P133" s="161"/>
      <c r="Q133" s="161"/>
      <c r="R133" s="161"/>
      <c r="S133" s="161"/>
      <c r="T133" s="162"/>
      <c r="AT133" s="157" t="s">
        <v>146</v>
      </c>
      <c r="AU133" s="157" t="s">
        <v>87</v>
      </c>
      <c r="AV133" s="13" t="s">
        <v>87</v>
      </c>
      <c r="AW133" s="13" t="s">
        <v>3</v>
      </c>
      <c r="AX133" s="13" t="s">
        <v>84</v>
      </c>
      <c r="AY133" s="157" t="s">
        <v>136</v>
      </c>
    </row>
    <row r="134" spans="1:65" s="2" customFormat="1" ht="16.5" customHeight="1">
      <c r="A134" s="30"/>
      <c r="B134" s="142"/>
      <c r="C134" s="143" t="s">
        <v>96</v>
      </c>
      <c r="D134" s="143" t="s">
        <v>139</v>
      </c>
      <c r="E134" s="144" t="s">
        <v>153</v>
      </c>
      <c r="F134" s="145" t="s">
        <v>154</v>
      </c>
      <c r="G134" s="146" t="s">
        <v>142</v>
      </c>
      <c r="H134" s="147">
        <v>510</v>
      </c>
      <c r="I134" s="148">
        <v>0</v>
      </c>
      <c r="J134" s="148">
        <f>ROUND(I134*H134,2)</f>
        <v>0</v>
      </c>
      <c r="K134" s="145" t="s">
        <v>143</v>
      </c>
      <c r="L134" s="31"/>
      <c r="M134" s="149" t="s">
        <v>1</v>
      </c>
      <c r="N134" s="150" t="s">
        <v>45</v>
      </c>
      <c r="O134" s="151">
        <v>6.9000000000000006E-2</v>
      </c>
      <c r="P134" s="151">
        <f>O134*H134</f>
        <v>35.190000000000005</v>
      </c>
      <c r="Q134" s="151">
        <v>0</v>
      </c>
      <c r="R134" s="151">
        <f>Q134*H134</f>
        <v>0</v>
      </c>
      <c r="S134" s="151">
        <v>0</v>
      </c>
      <c r="T134" s="152">
        <f>S134*H134</f>
        <v>0</v>
      </c>
      <c r="U134" s="30"/>
      <c r="V134" s="30"/>
      <c r="W134" s="30"/>
      <c r="X134" s="30"/>
      <c r="Y134" s="30"/>
      <c r="Z134" s="30"/>
      <c r="AA134" s="30"/>
      <c r="AB134" s="30"/>
      <c r="AC134" s="30"/>
      <c r="AD134" s="30"/>
      <c r="AE134" s="30"/>
      <c r="AR134" s="153" t="s">
        <v>144</v>
      </c>
      <c r="AT134" s="153" t="s">
        <v>139</v>
      </c>
      <c r="AU134" s="153" t="s">
        <v>87</v>
      </c>
      <c r="AY134" s="17" t="s">
        <v>136</v>
      </c>
      <c r="BE134" s="154">
        <f>IF(N134="základní",J134,0)</f>
        <v>0</v>
      </c>
      <c r="BF134" s="154">
        <f>IF(N134="snížená",J134,0)</f>
        <v>0</v>
      </c>
      <c r="BG134" s="154">
        <f>IF(N134="zákl. přenesená",J134,0)</f>
        <v>0</v>
      </c>
      <c r="BH134" s="154">
        <f>IF(N134="sníž. přenesená",J134,0)</f>
        <v>0</v>
      </c>
      <c r="BI134" s="154">
        <f>IF(N134="nulová",J134,0)</f>
        <v>0</v>
      </c>
      <c r="BJ134" s="17" t="s">
        <v>84</v>
      </c>
      <c r="BK134" s="154">
        <f>ROUND(I134*H134,2)</f>
        <v>0</v>
      </c>
      <c r="BL134" s="17" t="s">
        <v>144</v>
      </c>
      <c r="BM134" s="153" t="s">
        <v>155</v>
      </c>
    </row>
    <row r="135" spans="1:65" s="12" customFormat="1" ht="22.8" customHeight="1">
      <c r="B135" s="130"/>
      <c r="D135" s="131" t="s">
        <v>79</v>
      </c>
      <c r="E135" s="140" t="s">
        <v>156</v>
      </c>
      <c r="F135" s="140" t="s">
        <v>157</v>
      </c>
      <c r="J135" s="141">
        <f>BK135</f>
        <v>0</v>
      </c>
      <c r="L135" s="130"/>
      <c r="M135" s="134"/>
      <c r="N135" s="135"/>
      <c r="O135" s="135"/>
      <c r="P135" s="136">
        <f>SUM(P136:P142)</f>
        <v>1.0583910000000001</v>
      </c>
      <c r="Q135" s="135"/>
      <c r="R135" s="136">
        <f>SUM(R136:R142)</f>
        <v>0</v>
      </c>
      <c r="S135" s="135"/>
      <c r="T135" s="137">
        <f>SUM(T136:T142)</f>
        <v>0</v>
      </c>
      <c r="AR135" s="131" t="s">
        <v>84</v>
      </c>
      <c r="AT135" s="138" t="s">
        <v>79</v>
      </c>
      <c r="AU135" s="138" t="s">
        <v>84</v>
      </c>
      <c r="AY135" s="131" t="s">
        <v>136</v>
      </c>
      <c r="BK135" s="139">
        <f>SUM(BK136:BK142)</f>
        <v>0</v>
      </c>
    </row>
    <row r="136" spans="1:65" s="2" customFormat="1" ht="16.5" customHeight="1">
      <c r="A136" s="30"/>
      <c r="B136" s="142"/>
      <c r="C136" s="143" t="s">
        <v>144</v>
      </c>
      <c r="D136" s="143" t="s">
        <v>139</v>
      </c>
      <c r="E136" s="144" t="s">
        <v>158</v>
      </c>
      <c r="F136" s="145" t="s">
        <v>159</v>
      </c>
      <c r="G136" s="146" t="s">
        <v>160</v>
      </c>
      <c r="H136" s="147">
        <v>0.20699999999999999</v>
      </c>
      <c r="I136" s="148">
        <v>0</v>
      </c>
      <c r="J136" s="148">
        <f>ROUND(I136*H136,2)</f>
        <v>0</v>
      </c>
      <c r="K136" s="145" t="s">
        <v>143</v>
      </c>
      <c r="L136" s="31"/>
      <c r="M136" s="149" t="s">
        <v>1</v>
      </c>
      <c r="N136" s="150" t="s">
        <v>45</v>
      </c>
      <c r="O136" s="151">
        <v>4.25</v>
      </c>
      <c r="P136" s="151">
        <f>O136*H136</f>
        <v>0.87974999999999992</v>
      </c>
      <c r="Q136" s="151">
        <v>0</v>
      </c>
      <c r="R136" s="151">
        <f>Q136*H136</f>
        <v>0</v>
      </c>
      <c r="S136" s="151">
        <v>0</v>
      </c>
      <c r="T136" s="152">
        <f>S136*H136</f>
        <v>0</v>
      </c>
      <c r="U136" s="30"/>
      <c r="V136" s="30"/>
      <c r="W136" s="30"/>
      <c r="X136" s="30"/>
      <c r="Y136" s="30"/>
      <c r="Z136" s="30"/>
      <c r="AA136" s="30"/>
      <c r="AB136" s="30"/>
      <c r="AC136" s="30"/>
      <c r="AD136" s="30"/>
      <c r="AE136" s="30"/>
      <c r="AR136" s="153" t="s">
        <v>144</v>
      </c>
      <c r="AT136" s="153" t="s">
        <v>139</v>
      </c>
      <c r="AU136" s="153" t="s">
        <v>87</v>
      </c>
      <c r="AY136" s="17" t="s">
        <v>136</v>
      </c>
      <c r="BE136" s="154">
        <f>IF(N136="základní",J136,0)</f>
        <v>0</v>
      </c>
      <c r="BF136" s="154">
        <f>IF(N136="snížená",J136,0)</f>
        <v>0</v>
      </c>
      <c r="BG136" s="154">
        <f>IF(N136="zákl. přenesená",J136,0)</f>
        <v>0</v>
      </c>
      <c r="BH136" s="154">
        <f>IF(N136="sníž. přenesená",J136,0)</f>
        <v>0</v>
      </c>
      <c r="BI136" s="154">
        <f>IF(N136="nulová",J136,0)</f>
        <v>0</v>
      </c>
      <c r="BJ136" s="17" t="s">
        <v>84</v>
      </c>
      <c r="BK136" s="154">
        <f>ROUND(I136*H136,2)</f>
        <v>0</v>
      </c>
      <c r="BL136" s="17" t="s">
        <v>144</v>
      </c>
      <c r="BM136" s="153" t="s">
        <v>161</v>
      </c>
    </row>
    <row r="137" spans="1:65" s="2" customFormat="1" ht="16.5" customHeight="1">
      <c r="A137" s="30"/>
      <c r="B137" s="142"/>
      <c r="C137" s="143" t="s">
        <v>162</v>
      </c>
      <c r="D137" s="143" t="s">
        <v>139</v>
      </c>
      <c r="E137" s="144" t="s">
        <v>163</v>
      </c>
      <c r="F137" s="145" t="s">
        <v>164</v>
      </c>
      <c r="G137" s="146" t="s">
        <v>160</v>
      </c>
      <c r="H137" s="147">
        <v>0.20699999999999999</v>
      </c>
      <c r="I137" s="148">
        <v>0</v>
      </c>
      <c r="J137" s="148">
        <f>ROUND(I137*H137,2)</f>
        <v>0</v>
      </c>
      <c r="K137" s="145" t="s">
        <v>165</v>
      </c>
      <c r="L137" s="31"/>
      <c r="M137" s="149" t="s">
        <v>1</v>
      </c>
      <c r="N137" s="150" t="s">
        <v>45</v>
      </c>
      <c r="O137" s="151">
        <v>0</v>
      </c>
      <c r="P137" s="151">
        <f>O137*H137</f>
        <v>0</v>
      </c>
      <c r="Q137" s="151">
        <v>0</v>
      </c>
      <c r="R137" s="151">
        <f>Q137*H137</f>
        <v>0</v>
      </c>
      <c r="S137" s="151">
        <v>0</v>
      </c>
      <c r="T137" s="152">
        <f>S137*H137</f>
        <v>0</v>
      </c>
      <c r="U137" s="30"/>
      <c r="V137" s="30"/>
      <c r="W137" s="30"/>
      <c r="X137" s="30"/>
      <c r="Y137" s="30"/>
      <c r="Z137" s="30"/>
      <c r="AA137" s="30"/>
      <c r="AB137" s="30"/>
      <c r="AC137" s="30"/>
      <c r="AD137" s="30"/>
      <c r="AE137" s="30"/>
      <c r="AR137" s="153" t="s">
        <v>144</v>
      </c>
      <c r="AT137" s="153" t="s">
        <v>139</v>
      </c>
      <c r="AU137" s="153" t="s">
        <v>87</v>
      </c>
      <c r="AY137" s="17" t="s">
        <v>136</v>
      </c>
      <c r="BE137" s="154">
        <f>IF(N137="základní",J137,0)</f>
        <v>0</v>
      </c>
      <c r="BF137" s="154">
        <f>IF(N137="snížená",J137,0)</f>
        <v>0</v>
      </c>
      <c r="BG137" s="154">
        <f>IF(N137="zákl. přenesená",J137,0)</f>
        <v>0</v>
      </c>
      <c r="BH137" s="154">
        <f>IF(N137="sníž. přenesená",J137,0)</f>
        <v>0</v>
      </c>
      <c r="BI137" s="154">
        <f>IF(N137="nulová",J137,0)</f>
        <v>0</v>
      </c>
      <c r="BJ137" s="17" t="s">
        <v>84</v>
      </c>
      <c r="BK137" s="154">
        <f>ROUND(I137*H137,2)</f>
        <v>0</v>
      </c>
      <c r="BL137" s="17" t="s">
        <v>144</v>
      </c>
      <c r="BM137" s="153" t="s">
        <v>166</v>
      </c>
    </row>
    <row r="138" spans="1:65" s="2" customFormat="1" ht="28.8">
      <c r="A138" s="30"/>
      <c r="B138" s="31"/>
      <c r="C138" s="30"/>
      <c r="D138" s="156" t="s">
        <v>167</v>
      </c>
      <c r="E138" s="30"/>
      <c r="F138" s="170" t="s">
        <v>168</v>
      </c>
      <c r="G138" s="30"/>
      <c r="H138" s="30"/>
      <c r="I138" s="30"/>
      <c r="J138" s="30"/>
      <c r="K138" s="30"/>
      <c r="L138" s="31"/>
      <c r="M138" s="171"/>
      <c r="N138" s="172"/>
      <c r="O138" s="56"/>
      <c r="P138" s="56"/>
      <c r="Q138" s="56"/>
      <c r="R138" s="56"/>
      <c r="S138" s="56"/>
      <c r="T138" s="57"/>
      <c r="U138" s="30"/>
      <c r="V138" s="30"/>
      <c r="W138" s="30"/>
      <c r="X138" s="30"/>
      <c r="Y138" s="30"/>
      <c r="Z138" s="30"/>
      <c r="AA138" s="30"/>
      <c r="AB138" s="30"/>
      <c r="AC138" s="30"/>
      <c r="AD138" s="30"/>
      <c r="AE138" s="30"/>
      <c r="AT138" s="17" t="s">
        <v>167</v>
      </c>
      <c r="AU138" s="17" t="s">
        <v>87</v>
      </c>
    </row>
    <row r="139" spans="1:65" s="2" customFormat="1" ht="16.5" customHeight="1">
      <c r="A139" s="30"/>
      <c r="B139" s="142"/>
      <c r="C139" s="143" t="s">
        <v>169</v>
      </c>
      <c r="D139" s="143" t="s">
        <v>139</v>
      </c>
      <c r="E139" s="144" t="s">
        <v>170</v>
      </c>
      <c r="F139" s="145" t="s">
        <v>171</v>
      </c>
      <c r="G139" s="146" t="s">
        <v>160</v>
      </c>
      <c r="H139" s="147">
        <v>0.20699999999999999</v>
      </c>
      <c r="I139" s="148">
        <v>0</v>
      </c>
      <c r="J139" s="148">
        <f>ROUND(I139*H139,2)</f>
        <v>0</v>
      </c>
      <c r="K139" s="145" t="s">
        <v>143</v>
      </c>
      <c r="L139" s="31"/>
      <c r="M139" s="149" t="s">
        <v>1</v>
      </c>
      <c r="N139" s="150" t="s">
        <v>45</v>
      </c>
      <c r="O139" s="151">
        <v>0.246</v>
      </c>
      <c r="P139" s="151">
        <f>O139*H139</f>
        <v>5.0921999999999995E-2</v>
      </c>
      <c r="Q139" s="151">
        <v>0</v>
      </c>
      <c r="R139" s="151">
        <f>Q139*H139</f>
        <v>0</v>
      </c>
      <c r="S139" s="151">
        <v>0</v>
      </c>
      <c r="T139" s="152">
        <f>S139*H139</f>
        <v>0</v>
      </c>
      <c r="U139" s="30"/>
      <c r="V139" s="30"/>
      <c r="W139" s="30"/>
      <c r="X139" s="30"/>
      <c r="Y139" s="30"/>
      <c r="Z139" s="30"/>
      <c r="AA139" s="30"/>
      <c r="AB139" s="30"/>
      <c r="AC139" s="30"/>
      <c r="AD139" s="30"/>
      <c r="AE139" s="30"/>
      <c r="AR139" s="153" t="s">
        <v>144</v>
      </c>
      <c r="AT139" s="153" t="s">
        <v>139</v>
      </c>
      <c r="AU139" s="153" t="s">
        <v>87</v>
      </c>
      <c r="AY139" s="17" t="s">
        <v>136</v>
      </c>
      <c r="BE139" s="154">
        <f>IF(N139="základní",J139,0)</f>
        <v>0</v>
      </c>
      <c r="BF139" s="154">
        <f>IF(N139="snížená",J139,0)</f>
        <v>0</v>
      </c>
      <c r="BG139" s="154">
        <f>IF(N139="zákl. přenesená",J139,0)</f>
        <v>0</v>
      </c>
      <c r="BH139" s="154">
        <f>IF(N139="sníž. přenesená",J139,0)</f>
        <v>0</v>
      </c>
      <c r="BI139" s="154">
        <f>IF(N139="nulová",J139,0)</f>
        <v>0</v>
      </c>
      <c r="BJ139" s="17" t="s">
        <v>84</v>
      </c>
      <c r="BK139" s="154">
        <f>ROUND(I139*H139,2)</f>
        <v>0</v>
      </c>
      <c r="BL139" s="17" t="s">
        <v>144</v>
      </c>
      <c r="BM139" s="153" t="s">
        <v>172</v>
      </c>
    </row>
    <row r="140" spans="1:65" s="2" customFormat="1" ht="16.5" customHeight="1">
      <c r="A140" s="30"/>
      <c r="B140" s="142"/>
      <c r="C140" s="143" t="s">
        <v>173</v>
      </c>
      <c r="D140" s="143" t="s">
        <v>139</v>
      </c>
      <c r="E140" s="144" t="s">
        <v>174</v>
      </c>
      <c r="F140" s="145" t="s">
        <v>175</v>
      </c>
      <c r="G140" s="146" t="s">
        <v>160</v>
      </c>
      <c r="H140" s="147">
        <v>4.1399999999999997</v>
      </c>
      <c r="I140" s="148">
        <v>0</v>
      </c>
      <c r="J140" s="148">
        <f>ROUND(I140*H140,2)</f>
        <v>0</v>
      </c>
      <c r="K140" s="145" t="s">
        <v>143</v>
      </c>
      <c r="L140" s="31"/>
      <c r="M140" s="149" t="s">
        <v>1</v>
      </c>
      <c r="N140" s="150" t="s">
        <v>45</v>
      </c>
      <c r="O140" s="151">
        <v>1.7000000000000001E-2</v>
      </c>
      <c r="P140" s="151">
        <f>O140*H140</f>
        <v>7.0379999999999998E-2</v>
      </c>
      <c r="Q140" s="151">
        <v>0</v>
      </c>
      <c r="R140" s="151">
        <f>Q140*H140</f>
        <v>0</v>
      </c>
      <c r="S140" s="151">
        <v>0</v>
      </c>
      <c r="T140" s="152">
        <f>S140*H140</f>
        <v>0</v>
      </c>
      <c r="U140" s="30"/>
      <c r="V140" s="30"/>
      <c r="W140" s="30"/>
      <c r="X140" s="30"/>
      <c r="Y140" s="30"/>
      <c r="Z140" s="30"/>
      <c r="AA140" s="30"/>
      <c r="AB140" s="30"/>
      <c r="AC140" s="30"/>
      <c r="AD140" s="30"/>
      <c r="AE140" s="30"/>
      <c r="AR140" s="153" t="s">
        <v>144</v>
      </c>
      <c r="AT140" s="153" t="s">
        <v>139</v>
      </c>
      <c r="AU140" s="153" t="s">
        <v>87</v>
      </c>
      <c r="AY140" s="17" t="s">
        <v>136</v>
      </c>
      <c r="BE140" s="154">
        <f>IF(N140="základní",J140,0)</f>
        <v>0</v>
      </c>
      <c r="BF140" s="154">
        <f>IF(N140="snížená",J140,0)</f>
        <v>0</v>
      </c>
      <c r="BG140" s="154">
        <f>IF(N140="zákl. přenesená",J140,0)</f>
        <v>0</v>
      </c>
      <c r="BH140" s="154">
        <f>IF(N140="sníž. přenesená",J140,0)</f>
        <v>0</v>
      </c>
      <c r="BI140" s="154">
        <f>IF(N140="nulová",J140,0)</f>
        <v>0</v>
      </c>
      <c r="BJ140" s="17" t="s">
        <v>84</v>
      </c>
      <c r="BK140" s="154">
        <f>ROUND(I140*H140,2)</f>
        <v>0</v>
      </c>
      <c r="BL140" s="17" t="s">
        <v>144</v>
      </c>
      <c r="BM140" s="153" t="s">
        <v>176</v>
      </c>
    </row>
    <row r="141" spans="1:65" s="13" customFormat="1">
      <c r="B141" s="155"/>
      <c r="D141" s="156" t="s">
        <v>146</v>
      </c>
      <c r="F141" s="158" t="s">
        <v>177</v>
      </c>
      <c r="H141" s="159">
        <v>4.1399999999999997</v>
      </c>
      <c r="L141" s="155"/>
      <c r="M141" s="160"/>
      <c r="N141" s="161"/>
      <c r="O141" s="161"/>
      <c r="P141" s="161"/>
      <c r="Q141" s="161"/>
      <c r="R141" s="161"/>
      <c r="S141" s="161"/>
      <c r="T141" s="162"/>
      <c r="AT141" s="157" t="s">
        <v>146</v>
      </c>
      <c r="AU141" s="157" t="s">
        <v>87</v>
      </c>
      <c r="AV141" s="13" t="s">
        <v>87</v>
      </c>
      <c r="AW141" s="13" t="s">
        <v>3</v>
      </c>
      <c r="AX141" s="13" t="s">
        <v>84</v>
      </c>
      <c r="AY141" s="157" t="s">
        <v>136</v>
      </c>
    </row>
    <row r="142" spans="1:65" s="2" customFormat="1" ht="16.5" customHeight="1">
      <c r="A142" s="30"/>
      <c r="B142" s="142"/>
      <c r="C142" s="143" t="s">
        <v>178</v>
      </c>
      <c r="D142" s="143" t="s">
        <v>139</v>
      </c>
      <c r="E142" s="144" t="s">
        <v>179</v>
      </c>
      <c r="F142" s="145" t="s">
        <v>180</v>
      </c>
      <c r="G142" s="146" t="s">
        <v>160</v>
      </c>
      <c r="H142" s="147">
        <v>0.20699999999999999</v>
      </c>
      <c r="I142" s="148">
        <v>0</v>
      </c>
      <c r="J142" s="148">
        <f>ROUND(I142*H142,2)</f>
        <v>0</v>
      </c>
      <c r="K142" s="145" t="s">
        <v>143</v>
      </c>
      <c r="L142" s="31"/>
      <c r="M142" s="149" t="s">
        <v>1</v>
      </c>
      <c r="N142" s="150" t="s">
        <v>45</v>
      </c>
      <c r="O142" s="151">
        <v>0.27700000000000002</v>
      </c>
      <c r="P142" s="151">
        <f>O142*H142</f>
        <v>5.7339000000000001E-2</v>
      </c>
      <c r="Q142" s="151">
        <v>0</v>
      </c>
      <c r="R142" s="151">
        <f>Q142*H142</f>
        <v>0</v>
      </c>
      <c r="S142" s="151">
        <v>0</v>
      </c>
      <c r="T142" s="152">
        <f>S142*H142</f>
        <v>0</v>
      </c>
      <c r="U142" s="30"/>
      <c r="V142" s="30"/>
      <c r="W142" s="30"/>
      <c r="X142" s="30"/>
      <c r="Y142" s="30"/>
      <c r="Z142" s="30"/>
      <c r="AA142" s="30"/>
      <c r="AB142" s="30"/>
      <c r="AC142" s="30"/>
      <c r="AD142" s="30"/>
      <c r="AE142" s="30"/>
      <c r="AR142" s="153" t="s">
        <v>144</v>
      </c>
      <c r="AT142" s="153" t="s">
        <v>139</v>
      </c>
      <c r="AU142" s="153" t="s">
        <v>87</v>
      </c>
      <c r="AY142" s="17" t="s">
        <v>136</v>
      </c>
      <c r="BE142" s="154">
        <f>IF(N142="základní",J142,0)</f>
        <v>0</v>
      </c>
      <c r="BF142" s="154">
        <f>IF(N142="snížená",J142,0)</f>
        <v>0</v>
      </c>
      <c r="BG142" s="154">
        <f>IF(N142="zákl. přenesená",J142,0)</f>
        <v>0</v>
      </c>
      <c r="BH142" s="154">
        <f>IF(N142="sníž. přenesená",J142,0)</f>
        <v>0</v>
      </c>
      <c r="BI142" s="154">
        <f>IF(N142="nulová",J142,0)</f>
        <v>0</v>
      </c>
      <c r="BJ142" s="17" t="s">
        <v>84</v>
      </c>
      <c r="BK142" s="154">
        <f>ROUND(I142*H142,2)</f>
        <v>0</v>
      </c>
      <c r="BL142" s="17" t="s">
        <v>144</v>
      </c>
      <c r="BM142" s="153" t="s">
        <v>181</v>
      </c>
    </row>
    <row r="143" spans="1:65" s="12" customFormat="1" ht="25.95" customHeight="1">
      <c r="B143" s="130"/>
      <c r="D143" s="131" t="s">
        <v>79</v>
      </c>
      <c r="E143" s="132" t="s">
        <v>182</v>
      </c>
      <c r="F143" s="132" t="s">
        <v>183</v>
      </c>
      <c r="J143" s="133">
        <f>BK143</f>
        <v>0</v>
      </c>
      <c r="L143" s="130"/>
      <c r="M143" s="134"/>
      <c r="N143" s="135"/>
      <c r="O143" s="135"/>
      <c r="P143" s="136">
        <f>P144+P183</f>
        <v>10.083499999999999</v>
      </c>
      <c r="Q143" s="135"/>
      <c r="R143" s="136">
        <f>R144+R183</f>
        <v>2.5888000000000004</v>
      </c>
      <c r="S143" s="135"/>
      <c r="T143" s="137">
        <f>T144+T183</f>
        <v>0.20685000000000001</v>
      </c>
      <c r="AR143" s="131" t="s">
        <v>87</v>
      </c>
      <c r="AT143" s="138" t="s">
        <v>79</v>
      </c>
      <c r="AU143" s="138" t="s">
        <v>80</v>
      </c>
      <c r="AY143" s="131" t="s">
        <v>136</v>
      </c>
      <c r="BK143" s="139">
        <f>BK144+BK183</f>
        <v>0</v>
      </c>
    </row>
    <row r="144" spans="1:65" s="12" customFormat="1" ht="22.8" customHeight="1">
      <c r="B144" s="130"/>
      <c r="D144" s="131" t="s">
        <v>79</v>
      </c>
      <c r="E144" s="140" t="s">
        <v>184</v>
      </c>
      <c r="F144" s="140" t="s">
        <v>185</v>
      </c>
      <c r="J144" s="141">
        <f>BK144</f>
        <v>0</v>
      </c>
      <c r="L144" s="130"/>
      <c r="M144" s="134"/>
      <c r="N144" s="135"/>
      <c r="O144" s="135"/>
      <c r="P144" s="136">
        <f>SUM(P145:P182)</f>
        <v>10.083499999999999</v>
      </c>
      <c r="Q144" s="135"/>
      <c r="R144" s="136">
        <f>SUM(R145:R182)</f>
        <v>0</v>
      </c>
      <c r="S144" s="135"/>
      <c r="T144" s="137">
        <f>SUM(T145:T182)</f>
        <v>0.20685000000000001</v>
      </c>
      <c r="AR144" s="131" t="s">
        <v>87</v>
      </c>
      <c r="AT144" s="138" t="s">
        <v>79</v>
      </c>
      <c r="AU144" s="138" t="s">
        <v>84</v>
      </c>
      <c r="AY144" s="131" t="s">
        <v>136</v>
      </c>
      <c r="BK144" s="139">
        <f>SUM(BK145:BK182)</f>
        <v>0</v>
      </c>
    </row>
    <row r="145" spans="1:65" s="2" customFormat="1" ht="16.5" customHeight="1">
      <c r="A145" s="30"/>
      <c r="B145" s="142"/>
      <c r="C145" s="143" t="s">
        <v>137</v>
      </c>
      <c r="D145" s="143" t="s">
        <v>139</v>
      </c>
      <c r="E145" s="144" t="s">
        <v>186</v>
      </c>
      <c r="F145" s="145" t="s">
        <v>187</v>
      </c>
      <c r="G145" s="146" t="s">
        <v>188</v>
      </c>
      <c r="H145" s="147">
        <v>7</v>
      </c>
      <c r="I145" s="148">
        <v>0</v>
      </c>
      <c r="J145" s="148">
        <f>ROUND(I145*H145,2)</f>
        <v>0</v>
      </c>
      <c r="K145" s="145" t="s">
        <v>143</v>
      </c>
      <c r="L145" s="31"/>
      <c r="M145" s="149" t="s">
        <v>1</v>
      </c>
      <c r="N145" s="150" t="s">
        <v>45</v>
      </c>
      <c r="O145" s="151">
        <v>0.33800000000000002</v>
      </c>
      <c r="P145" s="151">
        <f>O145*H145</f>
        <v>2.3660000000000001</v>
      </c>
      <c r="Q145" s="151">
        <v>0</v>
      </c>
      <c r="R145" s="151">
        <f>Q145*H145</f>
        <v>0</v>
      </c>
      <c r="S145" s="151">
        <v>0</v>
      </c>
      <c r="T145" s="152">
        <f>S145*H145</f>
        <v>0</v>
      </c>
      <c r="U145" s="30"/>
      <c r="V145" s="30"/>
      <c r="W145" s="30"/>
      <c r="X145" s="30"/>
      <c r="Y145" s="30"/>
      <c r="Z145" s="30"/>
      <c r="AA145" s="30"/>
      <c r="AB145" s="30"/>
      <c r="AC145" s="30"/>
      <c r="AD145" s="30"/>
      <c r="AE145" s="30"/>
      <c r="AR145" s="153" t="s">
        <v>189</v>
      </c>
      <c r="AT145" s="153" t="s">
        <v>139</v>
      </c>
      <c r="AU145" s="153" t="s">
        <v>87</v>
      </c>
      <c r="AY145" s="17" t="s">
        <v>136</v>
      </c>
      <c r="BE145" s="154">
        <f>IF(N145="základní",J145,0)</f>
        <v>0</v>
      </c>
      <c r="BF145" s="154">
        <f>IF(N145="snížená",J145,0)</f>
        <v>0</v>
      </c>
      <c r="BG145" s="154">
        <f>IF(N145="zákl. přenesená",J145,0)</f>
        <v>0</v>
      </c>
      <c r="BH145" s="154">
        <f>IF(N145="sníž. přenesená",J145,0)</f>
        <v>0</v>
      </c>
      <c r="BI145" s="154">
        <f>IF(N145="nulová",J145,0)</f>
        <v>0</v>
      </c>
      <c r="BJ145" s="17" t="s">
        <v>84</v>
      </c>
      <c r="BK145" s="154">
        <f>ROUND(I145*H145,2)</f>
        <v>0</v>
      </c>
      <c r="BL145" s="17" t="s">
        <v>189</v>
      </c>
      <c r="BM145" s="153" t="s">
        <v>190</v>
      </c>
    </row>
    <row r="146" spans="1:65" s="2" customFormat="1" ht="16.5" customHeight="1">
      <c r="A146" s="30"/>
      <c r="B146" s="142"/>
      <c r="C146" s="143" t="s">
        <v>191</v>
      </c>
      <c r="D146" s="143" t="s">
        <v>139</v>
      </c>
      <c r="E146" s="144" t="s">
        <v>192</v>
      </c>
      <c r="F146" s="145" t="s">
        <v>193</v>
      </c>
      <c r="G146" s="146" t="s">
        <v>194</v>
      </c>
      <c r="H146" s="147">
        <v>52.5</v>
      </c>
      <c r="I146" s="148">
        <v>0</v>
      </c>
      <c r="J146" s="148">
        <f>ROUND(I146*H146,2)</f>
        <v>0</v>
      </c>
      <c r="K146" s="145" t="s">
        <v>143</v>
      </c>
      <c r="L146" s="31"/>
      <c r="M146" s="149" t="s">
        <v>1</v>
      </c>
      <c r="N146" s="150" t="s">
        <v>45</v>
      </c>
      <c r="O146" s="151">
        <v>0.14699999999999999</v>
      </c>
      <c r="P146" s="151">
        <f>O146*H146</f>
        <v>7.7174999999999994</v>
      </c>
      <c r="Q146" s="151">
        <v>0</v>
      </c>
      <c r="R146" s="151">
        <f>Q146*H146</f>
        <v>0</v>
      </c>
      <c r="S146" s="151">
        <v>3.9399999999999999E-3</v>
      </c>
      <c r="T146" s="152">
        <f>S146*H146</f>
        <v>0.20685000000000001</v>
      </c>
      <c r="U146" s="30"/>
      <c r="V146" s="30"/>
      <c r="W146" s="30"/>
      <c r="X146" s="30"/>
      <c r="Y146" s="30"/>
      <c r="Z146" s="30"/>
      <c r="AA146" s="30"/>
      <c r="AB146" s="30"/>
      <c r="AC146" s="30"/>
      <c r="AD146" s="30"/>
      <c r="AE146" s="30"/>
      <c r="AR146" s="153" t="s">
        <v>189</v>
      </c>
      <c r="AT146" s="153" t="s">
        <v>139</v>
      </c>
      <c r="AU146" s="153" t="s">
        <v>87</v>
      </c>
      <c r="AY146" s="17" t="s">
        <v>136</v>
      </c>
      <c r="BE146" s="154">
        <f>IF(N146="základní",J146,0)</f>
        <v>0</v>
      </c>
      <c r="BF146" s="154">
        <f>IF(N146="snížená",J146,0)</f>
        <v>0</v>
      </c>
      <c r="BG146" s="154">
        <f>IF(N146="zákl. přenesená",J146,0)</f>
        <v>0</v>
      </c>
      <c r="BH146" s="154">
        <f>IF(N146="sníž. přenesená",J146,0)</f>
        <v>0</v>
      </c>
      <c r="BI146" s="154">
        <f>IF(N146="nulová",J146,0)</f>
        <v>0</v>
      </c>
      <c r="BJ146" s="17" t="s">
        <v>84</v>
      </c>
      <c r="BK146" s="154">
        <f>ROUND(I146*H146,2)</f>
        <v>0</v>
      </c>
      <c r="BL146" s="17" t="s">
        <v>189</v>
      </c>
      <c r="BM146" s="153" t="s">
        <v>195</v>
      </c>
    </row>
    <row r="147" spans="1:65" s="2" customFormat="1" ht="28.8">
      <c r="A147" s="30"/>
      <c r="B147" s="31"/>
      <c r="C147" s="30"/>
      <c r="D147" s="156" t="s">
        <v>167</v>
      </c>
      <c r="E147" s="30"/>
      <c r="F147" s="170" t="s">
        <v>196</v>
      </c>
      <c r="G147" s="30"/>
      <c r="H147" s="30"/>
      <c r="I147" s="30"/>
      <c r="J147" s="30"/>
      <c r="K147" s="30"/>
      <c r="L147" s="31"/>
      <c r="M147" s="171"/>
      <c r="N147" s="172"/>
      <c r="O147" s="56"/>
      <c r="P147" s="56"/>
      <c r="Q147" s="56"/>
      <c r="R147" s="56"/>
      <c r="S147" s="56"/>
      <c r="T147" s="57"/>
      <c r="U147" s="30"/>
      <c r="V147" s="30"/>
      <c r="W147" s="30"/>
      <c r="X147" s="30"/>
      <c r="Y147" s="30"/>
      <c r="Z147" s="30"/>
      <c r="AA147" s="30"/>
      <c r="AB147" s="30"/>
      <c r="AC147" s="30"/>
      <c r="AD147" s="30"/>
      <c r="AE147" s="30"/>
      <c r="AT147" s="17" t="s">
        <v>167</v>
      </c>
      <c r="AU147" s="17" t="s">
        <v>87</v>
      </c>
    </row>
    <row r="148" spans="1:65" s="13" customFormat="1">
      <c r="B148" s="155"/>
      <c r="D148" s="156" t="s">
        <v>146</v>
      </c>
      <c r="E148" s="157" t="s">
        <v>1</v>
      </c>
      <c r="F148" s="158" t="s">
        <v>197</v>
      </c>
      <c r="H148" s="159">
        <v>52.5</v>
      </c>
      <c r="L148" s="155"/>
      <c r="M148" s="160"/>
      <c r="N148" s="161"/>
      <c r="O148" s="161"/>
      <c r="P148" s="161"/>
      <c r="Q148" s="161"/>
      <c r="R148" s="161"/>
      <c r="S148" s="161"/>
      <c r="T148" s="162"/>
      <c r="AT148" s="157" t="s">
        <v>146</v>
      </c>
      <c r="AU148" s="157" t="s">
        <v>87</v>
      </c>
      <c r="AV148" s="13" t="s">
        <v>87</v>
      </c>
      <c r="AW148" s="13" t="s">
        <v>35</v>
      </c>
      <c r="AX148" s="13" t="s">
        <v>80</v>
      </c>
      <c r="AY148" s="157" t="s">
        <v>136</v>
      </c>
    </row>
    <row r="149" spans="1:65" s="14" customFormat="1">
      <c r="B149" s="163"/>
      <c r="D149" s="156" t="s">
        <v>146</v>
      </c>
      <c r="E149" s="164" t="s">
        <v>1</v>
      </c>
      <c r="F149" s="165" t="s">
        <v>148</v>
      </c>
      <c r="H149" s="166">
        <v>52.5</v>
      </c>
      <c r="L149" s="163"/>
      <c r="M149" s="167"/>
      <c r="N149" s="168"/>
      <c r="O149" s="168"/>
      <c r="P149" s="168"/>
      <c r="Q149" s="168"/>
      <c r="R149" s="168"/>
      <c r="S149" s="168"/>
      <c r="T149" s="169"/>
      <c r="AT149" s="164" t="s">
        <v>146</v>
      </c>
      <c r="AU149" s="164" t="s">
        <v>87</v>
      </c>
      <c r="AV149" s="14" t="s">
        <v>144</v>
      </c>
      <c r="AW149" s="14" t="s">
        <v>35</v>
      </c>
      <c r="AX149" s="14" t="s">
        <v>84</v>
      </c>
      <c r="AY149" s="164" t="s">
        <v>136</v>
      </c>
    </row>
    <row r="150" spans="1:65" s="2" customFormat="1" ht="16.5" customHeight="1">
      <c r="A150" s="30"/>
      <c r="B150" s="142"/>
      <c r="C150" s="143" t="s">
        <v>198</v>
      </c>
      <c r="D150" s="143" t="s">
        <v>139</v>
      </c>
      <c r="E150" s="144" t="s">
        <v>199</v>
      </c>
      <c r="F150" s="145" t="s">
        <v>200</v>
      </c>
      <c r="G150" s="146" t="s">
        <v>194</v>
      </c>
      <c r="H150" s="147">
        <v>8</v>
      </c>
      <c r="I150" s="148">
        <v>0</v>
      </c>
      <c r="J150" s="148">
        <f>ROUND(I150*H150,2)</f>
        <v>0</v>
      </c>
      <c r="K150" s="145" t="s">
        <v>165</v>
      </c>
      <c r="L150" s="31"/>
      <c r="M150" s="149" t="s">
        <v>1</v>
      </c>
      <c r="N150" s="150" t="s">
        <v>45</v>
      </c>
      <c r="O150" s="151">
        <v>0</v>
      </c>
      <c r="P150" s="151">
        <f>O150*H150</f>
        <v>0</v>
      </c>
      <c r="Q150" s="151">
        <v>0</v>
      </c>
      <c r="R150" s="151">
        <f>Q150*H150</f>
        <v>0</v>
      </c>
      <c r="S150" s="151">
        <v>0</v>
      </c>
      <c r="T150" s="152">
        <f>S150*H150</f>
        <v>0</v>
      </c>
      <c r="U150" s="30"/>
      <c r="V150" s="30"/>
      <c r="W150" s="30"/>
      <c r="X150" s="30"/>
      <c r="Y150" s="30"/>
      <c r="Z150" s="30"/>
      <c r="AA150" s="30"/>
      <c r="AB150" s="30"/>
      <c r="AC150" s="30"/>
      <c r="AD150" s="30"/>
      <c r="AE150" s="30"/>
      <c r="AR150" s="153" t="s">
        <v>189</v>
      </c>
      <c r="AT150" s="153" t="s">
        <v>139</v>
      </c>
      <c r="AU150" s="153" t="s">
        <v>87</v>
      </c>
      <c r="AY150" s="17" t="s">
        <v>136</v>
      </c>
      <c r="BE150" s="154">
        <f>IF(N150="základní",J150,0)</f>
        <v>0</v>
      </c>
      <c r="BF150" s="154">
        <f>IF(N150="snížená",J150,0)</f>
        <v>0</v>
      </c>
      <c r="BG150" s="154">
        <f>IF(N150="zákl. přenesená",J150,0)</f>
        <v>0</v>
      </c>
      <c r="BH150" s="154">
        <f>IF(N150="sníž. přenesená",J150,0)</f>
        <v>0</v>
      </c>
      <c r="BI150" s="154">
        <f>IF(N150="nulová",J150,0)</f>
        <v>0</v>
      </c>
      <c r="BJ150" s="17" t="s">
        <v>84</v>
      </c>
      <c r="BK150" s="154">
        <f>ROUND(I150*H150,2)</f>
        <v>0</v>
      </c>
      <c r="BL150" s="17" t="s">
        <v>189</v>
      </c>
      <c r="BM150" s="153" t="s">
        <v>201</v>
      </c>
    </row>
    <row r="151" spans="1:65" s="2" customFormat="1" ht="38.4">
      <c r="A151" s="30"/>
      <c r="B151" s="31"/>
      <c r="C151" s="30"/>
      <c r="D151" s="156" t="s">
        <v>167</v>
      </c>
      <c r="E151" s="30"/>
      <c r="F151" s="170" t="s">
        <v>202</v>
      </c>
      <c r="G151" s="30"/>
      <c r="H151" s="30"/>
      <c r="I151" s="30"/>
      <c r="J151" s="30"/>
      <c r="K151" s="30"/>
      <c r="L151" s="31"/>
      <c r="M151" s="171"/>
      <c r="N151" s="172"/>
      <c r="O151" s="56"/>
      <c r="P151" s="56"/>
      <c r="Q151" s="56"/>
      <c r="R151" s="56"/>
      <c r="S151" s="56"/>
      <c r="T151" s="57"/>
      <c r="U151" s="30"/>
      <c r="V151" s="30"/>
      <c r="W151" s="30"/>
      <c r="X151" s="30"/>
      <c r="Y151" s="30"/>
      <c r="Z151" s="30"/>
      <c r="AA151" s="30"/>
      <c r="AB151" s="30"/>
      <c r="AC151" s="30"/>
      <c r="AD151" s="30"/>
      <c r="AE151" s="30"/>
      <c r="AT151" s="17" t="s">
        <v>167</v>
      </c>
      <c r="AU151" s="17" t="s">
        <v>87</v>
      </c>
    </row>
    <row r="152" spans="1:65" s="2" customFormat="1" ht="16.5" customHeight="1">
      <c r="A152" s="30"/>
      <c r="B152" s="142"/>
      <c r="C152" s="143" t="s">
        <v>203</v>
      </c>
      <c r="D152" s="143" t="s">
        <v>139</v>
      </c>
      <c r="E152" s="144" t="s">
        <v>204</v>
      </c>
      <c r="F152" s="145" t="s">
        <v>205</v>
      </c>
      <c r="G152" s="146" t="s">
        <v>194</v>
      </c>
      <c r="H152" s="147">
        <v>8</v>
      </c>
      <c r="I152" s="148">
        <v>0</v>
      </c>
      <c r="J152" s="148">
        <f>ROUND(I152*H152,2)</f>
        <v>0</v>
      </c>
      <c r="K152" s="145" t="s">
        <v>165</v>
      </c>
      <c r="L152" s="31"/>
      <c r="M152" s="149" t="s">
        <v>1</v>
      </c>
      <c r="N152" s="150" t="s">
        <v>45</v>
      </c>
      <c r="O152" s="151">
        <v>0</v>
      </c>
      <c r="P152" s="151">
        <f>O152*H152</f>
        <v>0</v>
      </c>
      <c r="Q152" s="151">
        <v>0</v>
      </c>
      <c r="R152" s="151">
        <f>Q152*H152</f>
        <v>0</v>
      </c>
      <c r="S152" s="151">
        <v>0</v>
      </c>
      <c r="T152" s="152">
        <f>S152*H152</f>
        <v>0</v>
      </c>
      <c r="U152" s="30"/>
      <c r="V152" s="30"/>
      <c r="W152" s="30"/>
      <c r="X152" s="30"/>
      <c r="Y152" s="30"/>
      <c r="Z152" s="30"/>
      <c r="AA152" s="30"/>
      <c r="AB152" s="30"/>
      <c r="AC152" s="30"/>
      <c r="AD152" s="30"/>
      <c r="AE152" s="30"/>
      <c r="AR152" s="153" t="s">
        <v>189</v>
      </c>
      <c r="AT152" s="153" t="s">
        <v>139</v>
      </c>
      <c r="AU152" s="153" t="s">
        <v>87</v>
      </c>
      <c r="AY152" s="17" t="s">
        <v>136</v>
      </c>
      <c r="BE152" s="154">
        <f>IF(N152="základní",J152,0)</f>
        <v>0</v>
      </c>
      <c r="BF152" s="154">
        <f>IF(N152="snížená",J152,0)</f>
        <v>0</v>
      </c>
      <c r="BG152" s="154">
        <f>IF(N152="zákl. přenesená",J152,0)</f>
        <v>0</v>
      </c>
      <c r="BH152" s="154">
        <f>IF(N152="sníž. přenesená",J152,0)</f>
        <v>0</v>
      </c>
      <c r="BI152" s="154">
        <f>IF(N152="nulová",J152,0)</f>
        <v>0</v>
      </c>
      <c r="BJ152" s="17" t="s">
        <v>84</v>
      </c>
      <c r="BK152" s="154">
        <f>ROUND(I152*H152,2)</f>
        <v>0</v>
      </c>
      <c r="BL152" s="17" t="s">
        <v>189</v>
      </c>
      <c r="BM152" s="153" t="s">
        <v>206</v>
      </c>
    </row>
    <row r="153" spans="1:65" s="2" customFormat="1" ht="38.4">
      <c r="A153" s="30"/>
      <c r="B153" s="31"/>
      <c r="C153" s="30"/>
      <c r="D153" s="156" t="s">
        <v>167</v>
      </c>
      <c r="E153" s="30"/>
      <c r="F153" s="170" t="s">
        <v>202</v>
      </c>
      <c r="G153" s="30"/>
      <c r="H153" s="30"/>
      <c r="I153" s="30"/>
      <c r="J153" s="30"/>
      <c r="K153" s="30"/>
      <c r="L153" s="31"/>
      <c r="M153" s="171"/>
      <c r="N153" s="172"/>
      <c r="O153" s="56"/>
      <c r="P153" s="56"/>
      <c r="Q153" s="56"/>
      <c r="R153" s="56"/>
      <c r="S153" s="56"/>
      <c r="T153" s="57"/>
      <c r="U153" s="30"/>
      <c r="V153" s="30"/>
      <c r="W153" s="30"/>
      <c r="X153" s="30"/>
      <c r="Y153" s="30"/>
      <c r="Z153" s="30"/>
      <c r="AA153" s="30"/>
      <c r="AB153" s="30"/>
      <c r="AC153" s="30"/>
      <c r="AD153" s="30"/>
      <c r="AE153" s="30"/>
      <c r="AT153" s="17" t="s">
        <v>167</v>
      </c>
      <c r="AU153" s="17" t="s">
        <v>87</v>
      </c>
    </row>
    <row r="154" spans="1:65" s="2" customFormat="1" ht="16.5" customHeight="1">
      <c r="A154" s="30"/>
      <c r="B154" s="142"/>
      <c r="C154" s="143" t="s">
        <v>207</v>
      </c>
      <c r="D154" s="143" t="s">
        <v>139</v>
      </c>
      <c r="E154" s="144" t="s">
        <v>208</v>
      </c>
      <c r="F154" s="145" t="s">
        <v>209</v>
      </c>
      <c r="G154" s="146" t="s">
        <v>194</v>
      </c>
      <c r="H154" s="147">
        <v>8</v>
      </c>
      <c r="I154" s="148">
        <v>0</v>
      </c>
      <c r="J154" s="148">
        <f>ROUND(I154*H154,2)</f>
        <v>0</v>
      </c>
      <c r="K154" s="145" t="s">
        <v>165</v>
      </c>
      <c r="L154" s="31"/>
      <c r="M154" s="149" t="s">
        <v>1</v>
      </c>
      <c r="N154" s="150" t="s">
        <v>45</v>
      </c>
      <c r="O154" s="151">
        <v>0</v>
      </c>
      <c r="P154" s="151">
        <f>O154*H154</f>
        <v>0</v>
      </c>
      <c r="Q154" s="151">
        <v>0</v>
      </c>
      <c r="R154" s="151">
        <f>Q154*H154</f>
        <v>0</v>
      </c>
      <c r="S154" s="151">
        <v>0</v>
      </c>
      <c r="T154" s="152">
        <f>S154*H154</f>
        <v>0</v>
      </c>
      <c r="U154" s="30"/>
      <c r="V154" s="30"/>
      <c r="W154" s="30"/>
      <c r="X154" s="30"/>
      <c r="Y154" s="30"/>
      <c r="Z154" s="30"/>
      <c r="AA154" s="30"/>
      <c r="AB154" s="30"/>
      <c r="AC154" s="30"/>
      <c r="AD154" s="30"/>
      <c r="AE154" s="30"/>
      <c r="AR154" s="153" t="s">
        <v>189</v>
      </c>
      <c r="AT154" s="153" t="s">
        <v>139</v>
      </c>
      <c r="AU154" s="153" t="s">
        <v>87</v>
      </c>
      <c r="AY154" s="17" t="s">
        <v>136</v>
      </c>
      <c r="BE154" s="154">
        <f>IF(N154="základní",J154,0)</f>
        <v>0</v>
      </c>
      <c r="BF154" s="154">
        <f>IF(N154="snížená",J154,0)</f>
        <v>0</v>
      </c>
      <c r="BG154" s="154">
        <f>IF(N154="zákl. přenesená",J154,0)</f>
        <v>0</v>
      </c>
      <c r="BH154" s="154">
        <f>IF(N154="sníž. přenesená",J154,0)</f>
        <v>0</v>
      </c>
      <c r="BI154" s="154">
        <f>IF(N154="nulová",J154,0)</f>
        <v>0</v>
      </c>
      <c r="BJ154" s="17" t="s">
        <v>84</v>
      </c>
      <c r="BK154" s="154">
        <f>ROUND(I154*H154,2)</f>
        <v>0</v>
      </c>
      <c r="BL154" s="17" t="s">
        <v>189</v>
      </c>
      <c r="BM154" s="153" t="s">
        <v>210</v>
      </c>
    </row>
    <row r="155" spans="1:65" s="2" customFormat="1" ht="38.4">
      <c r="A155" s="30"/>
      <c r="B155" s="31"/>
      <c r="C155" s="30"/>
      <c r="D155" s="156" t="s">
        <v>167</v>
      </c>
      <c r="E155" s="30"/>
      <c r="F155" s="170" t="s">
        <v>202</v>
      </c>
      <c r="G155" s="30"/>
      <c r="H155" s="30"/>
      <c r="I155" s="30"/>
      <c r="J155" s="30"/>
      <c r="K155" s="30"/>
      <c r="L155" s="31"/>
      <c r="M155" s="171"/>
      <c r="N155" s="172"/>
      <c r="O155" s="56"/>
      <c r="P155" s="56"/>
      <c r="Q155" s="56"/>
      <c r="R155" s="56"/>
      <c r="S155" s="56"/>
      <c r="T155" s="57"/>
      <c r="U155" s="30"/>
      <c r="V155" s="30"/>
      <c r="W155" s="30"/>
      <c r="X155" s="30"/>
      <c r="Y155" s="30"/>
      <c r="Z155" s="30"/>
      <c r="AA155" s="30"/>
      <c r="AB155" s="30"/>
      <c r="AC155" s="30"/>
      <c r="AD155" s="30"/>
      <c r="AE155" s="30"/>
      <c r="AT155" s="17" t="s">
        <v>167</v>
      </c>
      <c r="AU155" s="17" t="s">
        <v>87</v>
      </c>
    </row>
    <row r="156" spans="1:65" s="2" customFormat="1" ht="16.5" customHeight="1">
      <c r="A156" s="30"/>
      <c r="B156" s="142"/>
      <c r="C156" s="143" t="s">
        <v>211</v>
      </c>
      <c r="D156" s="143" t="s">
        <v>139</v>
      </c>
      <c r="E156" s="144" t="s">
        <v>212</v>
      </c>
      <c r="F156" s="145" t="s">
        <v>213</v>
      </c>
      <c r="G156" s="146" t="s">
        <v>194</v>
      </c>
      <c r="H156" s="147">
        <v>16</v>
      </c>
      <c r="I156" s="148">
        <v>0</v>
      </c>
      <c r="J156" s="148">
        <f>ROUND(I156*H156,2)</f>
        <v>0</v>
      </c>
      <c r="K156" s="145" t="s">
        <v>165</v>
      </c>
      <c r="L156" s="31"/>
      <c r="M156" s="149" t="s">
        <v>1</v>
      </c>
      <c r="N156" s="150" t="s">
        <v>45</v>
      </c>
      <c r="O156" s="151">
        <v>0</v>
      </c>
      <c r="P156" s="151">
        <f>O156*H156</f>
        <v>0</v>
      </c>
      <c r="Q156" s="151">
        <v>0</v>
      </c>
      <c r="R156" s="151">
        <f>Q156*H156</f>
        <v>0</v>
      </c>
      <c r="S156" s="151">
        <v>0</v>
      </c>
      <c r="T156" s="152">
        <f>S156*H156</f>
        <v>0</v>
      </c>
      <c r="U156" s="30"/>
      <c r="V156" s="30"/>
      <c r="W156" s="30"/>
      <c r="X156" s="30"/>
      <c r="Y156" s="30"/>
      <c r="Z156" s="30"/>
      <c r="AA156" s="30"/>
      <c r="AB156" s="30"/>
      <c r="AC156" s="30"/>
      <c r="AD156" s="30"/>
      <c r="AE156" s="30"/>
      <c r="AR156" s="153" t="s">
        <v>189</v>
      </c>
      <c r="AT156" s="153" t="s">
        <v>139</v>
      </c>
      <c r="AU156" s="153" t="s">
        <v>87</v>
      </c>
      <c r="AY156" s="17" t="s">
        <v>136</v>
      </c>
      <c r="BE156" s="154">
        <f>IF(N156="základní",J156,0)</f>
        <v>0</v>
      </c>
      <c r="BF156" s="154">
        <f>IF(N156="snížená",J156,0)</f>
        <v>0</v>
      </c>
      <c r="BG156" s="154">
        <f>IF(N156="zákl. přenesená",J156,0)</f>
        <v>0</v>
      </c>
      <c r="BH156" s="154">
        <f>IF(N156="sníž. přenesená",J156,0)</f>
        <v>0</v>
      </c>
      <c r="BI156" s="154">
        <f>IF(N156="nulová",J156,0)</f>
        <v>0</v>
      </c>
      <c r="BJ156" s="17" t="s">
        <v>84</v>
      </c>
      <c r="BK156" s="154">
        <f>ROUND(I156*H156,2)</f>
        <v>0</v>
      </c>
      <c r="BL156" s="17" t="s">
        <v>189</v>
      </c>
      <c r="BM156" s="153" t="s">
        <v>214</v>
      </c>
    </row>
    <row r="157" spans="1:65" s="2" customFormat="1" ht="38.4">
      <c r="A157" s="30"/>
      <c r="B157" s="31"/>
      <c r="C157" s="30"/>
      <c r="D157" s="156" t="s">
        <v>167</v>
      </c>
      <c r="E157" s="30"/>
      <c r="F157" s="170" t="s">
        <v>202</v>
      </c>
      <c r="G157" s="30"/>
      <c r="H157" s="30"/>
      <c r="I157" s="30"/>
      <c r="J157" s="30"/>
      <c r="K157" s="30"/>
      <c r="L157" s="31"/>
      <c r="M157" s="171"/>
      <c r="N157" s="172"/>
      <c r="O157" s="56"/>
      <c r="P157" s="56"/>
      <c r="Q157" s="56"/>
      <c r="R157" s="56"/>
      <c r="S157" s="56"/>
      <c r="T157" s="57"/>
      <c r="U157" s="30"/>
      <c r="V157" s="30"/>
      <c r="W157" s="30"/>
      <c r="X157" s="30"/>
      <c r="Y157" s="30"/>
      <c r="Z157" s="30"/>
      <c r="AA157" s="30"/>
      <c r="AB157" s="30"/>
      <c r="AC157" s="30"/>
      <c r="AD157" s="30"/>
      <c r="AE157" s="30"/>
      <c r="AT157" s="17" t="s">
        <v>167</v>
      </c>
      <c r="AU157" s="17" t="s">
        <v>87</v>
      </c>
    </row>
    <row r="158" spans="1:65" s="2" customFormat="1" ht="16.5" customHeight="1">
      <c r="A158" s="30"/>
      <c r="B158" s="142"/>
      <c r="C158" s="143" t="s">
        <v>8</v>
      </c>
      <c r="D158" s="143" t="s">
        <v>139</v>
      </c>
      <c r="E158" s="144" t="s">
        <v>215</v>
      </c>
      <c r="F158" s="145" t="s">
        <v>216</v>
      </c>
      <c r="G158" s="146" t="s">
        <v>194</v>
      </c>
      <c r="H158" s="147">
        <v>27</v>
      </c>
      <c r="I158" s="148">
        <v>0</v>
      </c>
      <c r="J158" s="148">
        <f>ROUND(I158*H158,2)</f>
        <v>0</v>
      </c>
      <c r="K158" s="145" t="s">
        <v>165</v>
      </c>
      <c r="L158" s="31"/>
      <c r="M158" s="149" t="s">
        <v>1</v>
      </c>
      <c r="N158" s="150" t="s">
        <v>45</v>
      </c>
      <c r="O158" s="151">
        <v>0</v>
      </c>
      <c r="P158" s="151">
        <f>O158*H158</f>
        <v>0</v>
      </c>
      <c r="Q158" s="151">
        <v>0</v>
      </c>
      <c r="R158" s="151">
        <f>Q158*H158</f>
        <v>0</v>
      </c>
      <c r="S158" s="151">
        <v>0</v>
      </c>
      <c r="T158" s="152">
        <f>S158*H158</f>
        <v>0</v>
      </c>
      <c r="U158" s="30"/>
      <c r="V158" s="30"/>
      <c r="W158" s="30"/>
      <c r="X158" s="30"/>
      <c r="Y158" s="30"/>
      <c r="Z158" s="30"/>
      <c r="AA158" s="30"/>
      <c r="AB158" s="30"/>
      <c r="AC158" s="30"/>
      <c r="AD158" s="30"/>
      <c r="AE158" s="30"/>
      <c r="AR158" s="153" t="s">
        <v>189</v>
      </c>
      <c r="AT158" s="153" t="s">
        <v>139</v>
      </c>
      <c r="AU158" s="153" t="s">
        <v>87</v>
      </c>
      <c r="AY158" s="17" t="s">
        <v>136</v>
      </c>
      <c r="BE158" s="154">
        <f>IF(N158="základní",J158,0)</f>
        <v>0</v>
      </c>
      <c r="BF158" s="154">
        <f>IF(N158="snížená",J158,0)</f>
        <v>0</v>
      </c>
      <c r="BG158" s="154">
        <f>IF(N158="zákl. přenesená",J158,0)</f>
        <v>0</v>
      </c>
      <c r="BH158" s="154">
        <f>IF(N158="sníž. přenesená",J158,0)</f>
        <v>0</v>
      </c>
      <c r="BI158" s="154">
        <f>IF(N158="nulová",J158,0)</f>
        <v>0</v>
      </c>
      <c r="BJ158" s="17" t="s">
        <v>84</v>
      </c>
      <c r="BK158" s="154">
        <f>ROUND(I158*H158,2)</f>
        <v>0</v>
      </c>
      <c r="BL158" s="17" t="s">
        <v>189</v>
      </c>
      <c r="BM158" s="153" t="s">
        <v>217</v>
      </c>
    </row>
    <row r="159" spans="1:65" s="2" customFormat="1" ht="38.4">
      <c r="A159" s="30"/>
      <c r="B159" s="31"/>
      <c r="C159" s="30"/>
      <c r="D159" s="156" t="s">
        <v>167</v>
      </c>
      <c r="E159" s="30"/>
      <c r="F159" s="170" t="s">
        <v>202</v>
      </c>
      <c r="G159" s="30"/>
      <c r="H159" s="30"/>
      <c r="I159" s="30"/>
      <c r="J159" s="30"/>
      <c r="K159" s="30"/>
      <c r="L159" s="31"/>
      <c r="M159" s="171"/>
      <c r="N159" s="172"/>
      <c r="O159" s="56"/>
      <c r="P159" s="56"/>
      <c r="Q159" s="56"/>
      <c r="R159" s="56"/>
      <c r="S159" s="56"/>
      <c r="T159" s="57"/>
      <c r="U159" s="30"/>
      <c r="V159" s="30"/>
      <c r="W159" s="30"/>
      <c r="X159" s="30"/>
      <c r="Y159" s="30"/>
      <c r="Z159" s="30"/>
      <c r="AA159" s="30"/>
      <c r="AB159" s="30"/>
      <c r="AC159" s="30"/>
      <c r="AD159" s="30"/>
      <c r="AE159" s="30"/>
      <c r="AT159" s="17" t="s">
        <v>167</v>
      </c>
      <c r="AU159" s="17" t="s">
        <v>87</v>
      </c>
    </row>
    <row r="160" spans="1:65" s="2" customFormat="1" ht="21.75" customHeight="1">
      <c r="A160" s="30"/>
      <c r="B160" s="142"/>
      <c r="C160" s="143" t="s">
        <v>189</v>
      </c>
      <c r="D160" s="143" t="s">
        <v>139</v>
      </c>
      <c r="E160" s="144" t="s">
        <v>218</v>
      </c>
      <c r="F160" s="145" t="s">
        <v>219</v>
      </c>
      <c r="G160" s="146" t="s">
        <v>188</v>
      </c>
      <c r="H160" s="147">
        <v>7</v>
      </c>
      <c r="I160" s="148">
        <v>0</v>
      </c>
      <c r="J160" s="148">
        <f>ROUND(I160*H160,2)</f>
        <v>0</v>
      </c>
      <c r="K160" s="145" t="s">
        <v>165</v>
      </c>
      <c r="L160" s="31"/>
      <c r="M160" s="149" t="s">
        <v>1</v>
      </c>
      <c r="N160" s="150" t="s">
        <v>45</v>
      </c>
      <c r="O160" s="151">
        <v>0</v>
      </c>
      <c r="P160" s="151">
        <f>O160*H160</f>
        <v>0</v>
      </c>
      <c r="Q160" s="151">
        <v>0</v>
      </c>
      <c r="R160" s="151">
        <f>Q160*H160</f>
        <v>0</v>
      </c>
      <c r="S160" s="151">
        <v>0</v>
      </c>
      <c r="T160" s="152">
        <f>S160*H160</f>
        <v>0</v>
      </c>
      <c r="U160" s="30"/>
      <c r="V160" s="30"/>
      <c r="W160" s="30"/>
      <c r="X160" s="30"/>
      <c r="Y160" s="30"/>
      <c r="Z160" s="30"/>
      <c r="AA160" s="30"/>
      <c r="AB160" s="30"/>
      <c r="AC160" s="30"/>
      <c r="AD160" s="30"/>
      <c r="AE160" s="30"/>
      <c r="AR160" s="153" t="s">
        <v>189</v>
      </c>
      <c r="AT160" s="153" t="s">
        <v>139</v>
      </c>
      <c r="AU160" s="153" t="s">
        <v>87</v>
      </c>
      <c r="AY160" s="17" t="s">
        <v>136</v>
      </c>
      <c r="BE160" s="154">
        <f>IF(N160="základní",J160,0)</f>
        <v>0</v>
      </c>
      <c r="BF160" s="154">
        <f>IF(N160="snížená",J160,0)</f>
        <v>0</v>
      </c>
      <c r="BG160" s="154">
        <f>IF(N160="zákl. přenesená",J160,0)</f>
        <v>0</v>
      </c>
      <c r="BH160" s="154">
        <f>IF(N160="sníž. přenesená",J160,0)</f>
        <v>0</v>
      </c>
      <c r="BI160" s="154">
        <f>IF(N160="nulová",J160,0)</f>
        <v>0</v>
      </c>
      <c r="BJ160" s="17" t="s">
        <v>84</v>
      </c>
      <c r="BK160" s="154">
        <f>ROUND(I160*H160,2)</f>
        <v>0</v>
      </c>
      <c r="BL160" s="17" t="s">
        <v>189</v>
      </c>
      <c r="BM160" s="153" t="s">
        <v>220</v>
      </c>
    </row>
    <row r="161" spans="1:65" s="2" customFormat="1" ht="38.4">
      <c r="A161" s="30"/>
      <c r="B161" s="31"/>
      <c r="C161" s="30"/>
      <c r="D161" s="156" t="s">
        <v>167</v>
      </c>
      <c r="E161" s="30"/>
      <c r="F161" s="170" t="s">
        <v>202</v>
      </c>
      <c r="G161" s="30"/>
      <c r="H161" s="30"/>
      <c r="I161" s="30"/>
      <c r="J161" s="30"/>
      <c r="K161" s="30"/>
      <c r="L161" s="31"/>
      <c r="M161" s="171"/>
      <c r="N161" s="172"/>
      <c r="O161" s="56"/>
      <c r="P161" s="56"/>
      <c r="Q161" s="56"/>
      <c r="R161" s="56"/>
      <c r="S161" s="56"/>
      <c r="T161" s="57"/>
      <c r="U161" s="30"/>
      <c r="V161" s="30"/>
      <c r="W161" s="30"/>
      <c r="X161" s="30"/>
      <c r="Y161" s="30"/>
      <c r="Z161" s="30"/>
      <c r="AA161" s="30"/>
      <c r="AB161" s="30"/>
      <c r="AC161" s="30"/>
      <c r="AD161" s="30"/>
      <c r="AE161" s="30"/>
      <c r="AT161" s="17" t="s">
        <v>167</v>
      </c>
      <c r="AU161" s="17" t="s">
        <v>87</v>
      </c>
    </row>
    <row r="162" spans="1:65" s="2" customFormat="1" ht="16.5" customHeight="1">
      <c r="A162" s="30"/>
      <c r="B162" s="142"/>
      <c r="C162" s="143" t="s">
        <v>221</v>
      </c>
      <c r="D162" s="143" t="s">
        <v>139</v>
      </c>
      <c r="E162" s="144" t="s">
        <v>222</v>
      </c>
      <c r="F162" s="145" t="s">
        <v>223</v>
      </c>
      <c r="G162" s="146" t="s">
        <v>188</v>
      </c>
      <c r="H162" s="147">
        <v>8</v>
      </c>
      <c r="I162" s="148">
        <v>0</v>
      </c>
      <c r="J162" s="148">
        <f>ROUND(I162*H162,2)</f>
        <v>0</v>
      </c>
      <c r="K162" s="145" t="s">
        <v>165</v>
      </c>
      <c r="L162" s="31"/>
      <c r="M162" s="149" t="s">
        <v>1</v>
      </c>
      <c r="N162" s="150" t="s">
        <v>45</v>
      </c>
      <c r="O162" s="151">
        <v>0</v>
      </c>
      <c r="P162" s="151">
        <f>O162*H162</f>
        <v>0</v>
      </c>
      <c r="Q162" s="151">
        <v>0</v>
      </c>
      <c r="R162" s="151">
        <f>Q162*H162</f>
        <v>0</v>
      </c>
      <c r="S162" s="151">
        <v>0</v>
      </c>
      <c r="T162" s="152">
        <f>S162*H162</f>
        <v>0</v>
      </c>
      <c r="U162" s="30"/>
      <c r="V162" s="30"/>
      <c r="W162" s="30"/>
      <c r="X162" s="30"/>
      <c r="Y162" s="30"/>
      <c r="Z162" s="30"/>
      <c r="AA162" s="30"/>
      <c r="AB162" s="30"/>
      <c r="AC162" s="30"/>
      <c r="AD162" s="30"/>
      <c r="AE162" s="30"/>
      <c r="AR162" s="153" t="s">
        <v>189</v>
      </c>
      <c r="AT162" s="153" t="s">
        <v>139</v>
      </c>
      <c r="AU162" s="153" t="s">
        <v>87</v>
      </c>
      <c r="AY162" s="17" t="s">
        <v>136</v>
      </c>
      <c r="BE162" s="154">
        <f>IF(N162="základní",J162,0)</f>
        <v>0</v>
      </c>
      <c r="BF162" s="154">
        <f>IF(N162="snížená",J162,0)</f>
        <v>0</v>
      </c>
      <c r="BG162" s="154">
        <f>IF(N162="zákl. přenesená",J162,0)</f>
        <v>0</v>
      </c>
      <c r="BH162" s="154">
        <f>IF(N162="sníž. přenesená",J162,0)</f>
        <v>0</v>
      </c>
      <c r="BI162" s="154">
        <f>IF(N162="nulová",J162,0)</f>
        <v>0</v>
      </c>
      <c r="BJ162" s="17" t="s">
        <v>84</v>
      </c>
      <c r="BK162" s="154">
        <f>ROUND(I162*H162,2)</f>
        <v>0</v>
      </c>
      <c r="BL162" s="17" t="s">
        <v>189</v>
      </c>
      <c r="BM162" s="153" t="s">
        <v>224</v>
      </c>
    </row>
    <row r="163" spans="1:65" s="2" customFormat="1" ht="38.4">
      <c r="A163" s="30"/>
      <c r="B163" s="31"/>
      <c r="C163" s="30"/>
      <c r="D163" s="156" t="s">
        <v>167</v>
      </c>
      <c r="E163" s="30"/>
      <c r="F163" s="170" t="s">
        <v>202</v>
      </c>
      <c r="G163" s="30"/>
      <c r="H163" s="30"/>
      <c r="I163" s="30"/>
      <c r="J163" s="30"/>
      <c r="K163" s="30"/>
      <c r="L163" s="31"/>
      <c r="M163" s="171"/>
      <c r="N163" s="172"/>
      <c r="O163" s="56"/>
      <c r="P163" s="56"/>
      <c r="Q163" s="56"/>
      <c r="R163" s="56"/>
      <c r="S163" s="56"/>
      <c r="T163" s="57"/>
      <c r="U163" s="30"/>
      <c r="V163" s="30"/>
      <c r="W163" s="30"/>
      <c r="X163" s="30"/>
      <c r="Y163" s="30"/>
      <c r="Z163" s="30"/>
      <c r="AA163" s="30"/>
      <c r="AB163" s="30"/>
      <c r="AC163" s="30"/>
      <c r="AD163" s="30"/>
      <c r="AE163" s="30"/>
      <c r="AT163" s="17" t="s">
        <v>167</v>
      </c>
      <c r="AU163" s="17" t="s">
        <v>87</v>
      </c>
    </row>
    <row r="164" spans="1:65" s="2" customFormat="1" ht="16.5" customHeight="1">
      <c r="A164" s="30"/>
      <c r="B164" s="142"/>
      <c r="C164" s="143" t="s">
        <v>225</v>
      </c>
      <c r="D164" s="143" t="s">
        <v>139</v>
      </c>
      <c r="E164" s="144" t="s">
        <v>226</v>
      </c>
      <c r="F164" s="145" t="s">
        <v>227</v>
      </c>
      <c r="G164" s="146" t="s">
        <v>188</v>
      </c>
      <c r="H164" s="147">
        <v>2</v>
      </c>
      <c r="I164" s="148">
        <v>0</v>
      </c>
      <c r="J164" s="148">
        <f>ROUND(I164*H164,2)</f>
        <v>0</v>
      </c>
      <c r="K164" s="145" t="s">
        <v>165</v>
      </c>
      <c r="L164" s="31"/>
      <c r="M164" s="149" t="s">
        <v>1</v>
      </c>
      <c r="N164" s="150" t="s">
        <v>45</v>
      </c>
      <c r="O164" s="151">
        <v>0</v>
      </c>
      <c r="P164" s="151">
        <f>O164*H164</f>
        <v>0</v>
      </c>
      <c r="Q164" s="151">
        <v>0</v>
      </c>
      <c r="R164" s="151">
        <f>Q164*H164</f>
        <v>0</v>
      </c>
      <c r="S164" s="151">
        <v>0</v>
      </c>
      <c r="T164" s="152">
        <f>S164*H164</f>
        <v>0</v>
      </c>
      <c r="U164" s="30"/>
      <c r="V164" s="30"/>
      <c r="W164" s="30"/>
      <c r="X164" s="30"/>
      <c r="Y164" s="30"/>
      <c r="Z164" s="30"/>
      <c r="AA164" s="30"/>
      <c r="AB164" s="30"/>
      <c r="AC164" s="30"/>
      <c r="AD164" s="30"/>
      <c r="AE164" s="30"/>
      <c r="AR164" s="153" t="s">
        <v>189</v>
      </c>
      <c r="AT164" s="153" t="s">
        <v>139</v>
      </c>
      <c r="AU164" s="153" t="s">
        <v>87</v>
      </c>
      <c r="AY164" s="17" t="s">
        <v>136</v>
      </c>
      <c r="BE164" s="154">
        <f>IF(N164="základní",J164,0)</f>
        <v>0</v>
      </c>
      <c r="BF164" s="154">
        <f>IF(N164="snížená",J164,0)</f>
        <v>0</v>
      </c>
      <c r="BG164" s="154">
        <f>IF(N164="zákl. přenesená",J164,0)</f>
        <v>0</v>
      </c>
      <c r="BH164" s="154">
        <f>IF(N164="sníž. přenesená",J164,0)</f>
        <v>0</v>
      </c>
      <c r="BI164" s="154">
        <f>IF(N164="nulová",J164,0)</f>
        <v>0</v>
      </c>
      <c r="BJ164" s="17" t="s">
        <v>84</v>
      </c>
      <c r="BK164" s="154">
        <f>ROUND(I164*H164,2)</f>
        <v>0</v>
      </c>
      <c r="BL164" s="17" t="s">
        <v>189</v>
      </c>
      <c r="BM164" s="153" t="s">
        <v>228</v>
      </c>
    </row>
    <row r="165" spans="1:65" s="2" customFormat="1" ht="38.4">
      <c r="A165" s="30"/>
      <c r="B165" s="31"/>
      <c r="C165" s="30"/>
      <c r="D165" s="156" t="s">
        <v>167</v>
      </c>
      <c r="E165" s="30"/>
      <c r="F165" s="170" t="s">
        <v>202</v>
      </c>
      <c r="G165" s="30"/>
      <c r="H165" s="30"/>
      <c r="I165" s="30"/>
      <c r="J165" s="30"/>
      <c r="K165" s="30"/>
      <c r="L165" s="31"/>
      <c r="M165" s="171"/>
      <c r="N165" s="172"/>
      <c r="O165" s="56"/>
      <c r="P165" s="56"/>
      <c r="Q165" s="56"/>
      <c r="R165" s="56"/>
      <c r="S165" s="56"/>
      <c r="T165" s="57"/>
      <c r="U165" s="30"/>
      <c r="V165" s="30"/>
      <c r="W165" s="30"/>
      <c r="X165" s="30"/>
      <c r="Y165" s="30"/>
      <c r="Z165" s="30"/>
      <c r="AA165" s="30"/>
      <c r="AB165" s="30"/>
      <c r="AC165" s="30"/>
      <c r="AD165" s="30"/>
      <c r="AE165" s="30"/>
      <c r="AT165" s="17" t="s">
        <v>167</v>
      </c>
      <c r="AU165" s="17" t="s">
        <v>87</v>
      </c>
    </row>
    <row r="166" spans="1:65" s="2" customFormat="1" ht="16.5" customHeight="1">
      <c r="A166" s="30"/>
      <c r="B166" s="142"/>
      <c r="C166" s="143" t="s">
        <v>229</v>
      </c>
      <c r="D166" s="143" t="s">
        <v>139</v>
      </c>
      <c r="E166" s="144" t="s">
        <v>230</v>
      </c>
      <c r="F166" s="145" t="s">
        <v>231</v>
      </c>
      <c r="G166" s="146" t="s">
        <v>188</v>
      </c>
      <c r="H166" s="147">
        <v>1</v>
      </c>
      <c r="I166" s="148">
        <v>0</v>
      </c>
      <c r="J166" s="148">
        <f>ROUND(I166*H166,2)</f>
        <v>0</v>
      </c>
      <c r="K166" s="145" t="s">
        <v>165</v>
      </c>
      <c r="L166" s="31"/>
      <c r="M166" s="149" t="s">
        <v>1</v>
      </c>
      <c r="N166" s="150" t="s">
        <v>45</v>
      </c>
      <c r="O166" s="151">
        <v>0</v>
      </c>
      <c r="P166" s="151">
        <f>O166*H166</f>
        <v>0</v>
      </c>
      <c r="Q166" s="151">
        <v>0</v>
      </c>
      <c r="R166" s="151">
        <f>Q166*H166</f>
        <v>0</v>
      </c>
      <c r="S166" s="151">
        <v>0</v>
      </c>
      <c r="T166" s="152">
        <f>S166*H166</f>
        <v>0</v>
      </c>
      <c r="U166" s="30"/>
      <c r="V166" s="30"/>
      <c r="W166" s="30"/>
      <c r="X166" s="30"/>
      <c r="Y166" s="30"/>
      <c r="Z166" s="30"/>
      <c r="AA166" s="30"/>
      <c r="AB166" s="30"/>
      <c r="AC166" s="30"/>
      <c r="AD166" s="30"/>
      <c r="AE166" s="30"/>
      <c r="AR166" s="153" t="s">
        <v>189</v>
      </c>
      <c r="AT166" s="153" t="s">
        <v>139</v>
      </c>
      <c r="AU166" s="153" t="s">
        <v>87</v>
      </c>
      <c r="AY166" s="17" t="s">
        <v>136</v>
      </c>
      <c r="BE166" s="154">
        <f>IF(N166="základní",J166,0)</f>
        <v>0</v>
      </c>
      <c r="BF166" s="154">
        <f>IF(N166="snížená",J166,0)</f>
        <v>0</v>
      </c>
      <c r="BG166" s="154">
        <f>IF(N166="zákl. přenesená",J166,0)</f>
        <v>0</v>
      </c>
      <c r="BH166" s="154">
        <f>IF(N166="sníž. přenesená",J166,0)</f>
        <v>0</v>
      </c>
      <c r="BI166" s="154">
        <f>IF(N166="nulová",J166,0)</f>
        <v>0</v>
      </c>
      <c r="BJ166" s="17" t="s">
        <v>84</v>
      </c>
      <c r="BK166" s="154">
        <f>ROUND(I166*H166,2)</f>
        <v>0</v>
      </c>
      <c r="BL166" s="17" t="s">
        <v>189</v>
      </c>
      <c r="BM166" s="153" t="s">
        <v>232</v>
      </c>
    </row>
    <row r="167" spans="1:65" s="2" customFormat="1" ht="38.4">
      <c r="A167" s="30"/>
      <c r="B167" s="31"/>
      <c r="C167" s="30"/>
      <c r="D167" s="156" t="s">
        <v>167</v>
      </c>
      <c r="E167" s="30"/>
      <c r="F167" s="170" t="s">
        <v>202</v>
      </c>
      <c r="G167" s="30"/>
      <c r="H167" s="30"/>
      <c r="I167" s="30"/>
      <c r="J167" s="30"/>
      <c r="K167" s="30"/>
      <c r="L167" s="31"/>
      <c r="M167" s="171"/>
      <c r="N167" s="172"/>
      <c r="O167" s="56"/>
      <c r="P167" s="56"/>
      <c r="Q167" s="56"/>
      <c r="R167" s="56"/>
      <c r="S167" s="56"/>
      <c r="T167" s="57"/>
      <c r="U167" s="30"/>
      <c r="V167" s="30"/>
      <c r="W167" s="30"/>
      <c r="X167" s="30"/>
      <c r="Y167" s="30"/>
      <c r="Z167" s="30"/>
      <c r="AA167" s="30"/>
      <c r="AB167" s="30"/>
      <c r="AC167" s="30"/>
      <c r="AD167" s="30"/>
      <c r="AE167" s="30"/>
      <c r="AT167" s="17" t="s">
        <v>167</v>
      </c>
      <c r="AU167" s="17" t="s">
        <v>87</v>
      </c>
    </row>
    <row r="168" spans="1:65" s="2" customFormat="1" ht="16.5" customHeight="1">
      <c r="A168" s="30"/>
      <c r="B168" s="142"/>
      <c r="C168" s="143" t="s">
        <v>233</v>
      </c>
      <c r="D168" s="143" t="s">
        <v>139</v>
      </c>
      <c r="E168" s="144" t="s">
        <v>234</v>
      </c>
      <c r="F168" s="145" t="s">
        <v>235</v>
      </c>
      <c r="G168" s="146" t="s">
        <v>188</v>
      </c>
      <c r="H168" s="147">
        <v>2</v>
      </c>
      <c r="I168" s="148">
        <v>0</v>
      </c>
      <c r="J168" s="148">
        <f>ROUND(I168*H168,2)</f>
        <v>0</v>
      </c>
      <c r="K168" s="145" t="s">
        <v>165</v>
      </c>
      <c r="L168" s="31"/>
      <c r="M168" s="149" t="s">
        <v>1</v>
      </c>
      <c r="N168" s="150" t="s">
        <v>45</v>
      </c>
      <c r="O168" s="151">
        <v>0</v>
      </c>
      <c r="P168" s="151">
        <f>O168*H168</f>
        <v>0</v>
      </c>
      <c r="Q168" s="151">
        <v>0</v>
      </c>
      <c r="R168" s="151">
        <f>Q168*H168</f>
        <v>0</v>
      </c>
      <c r="S168" s="151">
        <v>0</v>
      </c>
      <c r="T168" s="152">
        <f>S168*H168</f>
        <v>0</v>
      </c>
      <c r="U168" s="30"/>
      <c r="V168" s="30"/>
      <c r="W168" s="30"/>
      <c r="X168" s="30"/>
      <c r="Y168" s="30"/>
      <c r="Z168" s="30"/>
      <c r="AA168" s="30"/>
      <c r="AB168" s="30"/>
      <c r="AC168" s="30"/>
      <c r="AD168" s="30"/>
      <c r="AE168" s="30"/>
      <c r="AR168" s="153" t="s">
        <v>189</v>
      </c>
      <c r="AT168" s="153" t="s">
        <v>139</v>
      </c>
      <c r="AU168" s="153" t="s">
        <v>87</v>
      </c>
      <c r="AY168" s="17" t="s">
        <v>136</v>
      </c>
      <c r="BE168" s="154">
        <f>IF(N168="základní",J168,0)</f>
        <v>0</v>
      </c>
      <c r="BF168" s="154">
        <f>IF(N168="snížená",J168,0)</f>
        <v>0</v>
      </c>
      <c r="BG168" s="154">
        <f>IF(N168="zákl. přenesená",J168,0)</f>
        <v>0</v>
      </c>
      <c r="BH168" s="154">
        <f>IF(N168="sníž. přenesená",J168,0)</f>
        <v>0</v>
      </c>
      <c r="BI168" s="154">
        <f>IF(N168="nulová",J168,0)</f>
        <v>0</v>
      </c>
      <c r="BJ168" s="17" t="s">
        <v>84</v>
      </c>
      <c r="BK168" s="154">
        <f>ROUND(I168*H168,2)</f>
        <v>0</v>
      </c>
      <c r="BL168" s="17" t="s">
        <v>189</v>
      </c>
      <c r="BM168" s="153" t="s">
        <v>236</v>
      </c>
    </row>
    <row r="169" spans="1:65" s="2" customFormat="1" ht="38.4">
      <c r="A169" s="30"/>
      <c r="B169" s="31"/>
      <c r="C169" s="30"/>
      <c r="D169" s="156" t="s">
        <v>167</v>
      </c>
      <c r="E169" s="30"/>
      <c r="F169" s="170" t="s">
        <v>202</v>
      </c>
      <c r="G169" s="30"/>
      <c r="H169" s="30"/>
      <c r="I169" s="30"/>
      <c r="J169" s="30"/>
      <c r="K169" s="30"/>
      <c r="L169" s="31"/>
      <c r="M169" s="171"/>
      <c r="N169" s="172"/>
      <c r="O169" s="56"/>
      <c r="P169" s="56"/>
      <c r="Q169" s="56"/>
      <c r="R169" s="56"/>
      <c r="S169" s="56"/>
      <c r="T169" s="57"/>
      <c r="U169" s="30"/>
      <c r="V169" s="30"/>
      <c r="W169" s="30"/>
      <c r="X169" s="30"/>
      <c r="Y169" s="30"/>
      <c r="Z169" s="30"/>
      <c r="AA169" s="30"/>
      <c r="AB169" s="30"/>
      <c r="AC169" s="30"/>
      <c r="AD169" s="30"/>
      <c r="AE169" s="30"/>
      <c r="AT169" s="17" t="s">
        <v>167</v>
      </c>
      <c r="AU169" s="17" t="s">
        <v>87</v>
      </c>
    </row>
    <row r="170" spans="1:65" s="2" customFormat="1" ht="16.5" customHeight="1">
      <c r="A170" s="30"/>
      <c r="B170" s="142"/>
      <c r="C170" s="143" t="s">
        <v>7</v>
      </c>
      <c r="D170" s="143" t="s">
        <v>139</v>
      </c>
      <c r="E170" s="144" t="s">
        <v>237</v>
      </c>
      <c r="F170" s="145" t="s">
        <v>238</v>
      </c>
      <c r="G170" s="146" t="s">
        <v>188</v>
      </c>
      <c r="H170" s="147">
        <v>3</v>
      </c>
      <c r="I170" s="148">
        <v>0</v>
      </c>
      <c r="J170" s="148">
        <f>ROUND(I170*H170,2)</f>
        <v>0</v>
      </c>
      <c r="K170" s="145" t="s">
        <v>165</v>
      </c>
      <c r="L170" s="31"/>
      <c r="M170" s="149" t="s">
        <v>1</v>
      </c>
      <c r="N170" s="150" t="s">
        <v>45</v>
      </c>
      <c r="O170" s="151">
        <v>0</v>
      </c>
      <c r="P170" s="151">
        <f>O170*H170</f>
        <v>0</v>
      </c>
      <c r="Q170" s="151">
        <v>0</v>
      </c>
      <c r="R170" s="151">
        <f>Q170*H170</f>
        <v>0</v>
      </c>
      <c r="S170" s="151">
        <v>0</v>
      </c>
      <c r="T170" s="152">
        <f>S170*H170</f>
        <v>0</v>
      </c>
      <c r="U170" s="30"/>
      <c r="V170" s="30"/>
      <c r="W170" s="30"/>
      <c r="X170" s="30"/>
      <c r="Y170" s="30"/>
      <c r="Z170" s="30"/>
      <c r="AA170" s="30"/>
      <c r="AB170" s="30"/>
      <c r="AC170" s="30"/>
      <c r="AD170" s="30"/>
      <c r="AE170" s="30"/>
      <c r="AR170" s="153" t="s">
        <v>189</v>
      </c>
      <c r="AT170" s="153" t="s">
        <v>139</v>
      </c>
      <c r="AU170" s="153" t="s">
        <v>87</v>
      </c>
      <c r="AY170" s="17" t="s">
        <v>136</v>
      </c>
      <c r="BE170" s="154">
        <f>IF(N170="základní",J170,0)</f>
        <v>0</v>
      </c>
      <c r="BF170" s="154">
        <f>IF(N170="snížená",J170,0)</f>
        <v>0</v>
      </c>
      <c r="BG170" s="154">
        <f>IF(N170="zákl. přenesená",J170,0)</f>
        <v>0</v>
      </c>
      <c r="BH170" s="154">
        <f>IF(N170="sníž. přenesená",J170,0)</f>
        <v>0</v>
      </c>
      <c r="BI170" s="154">
        <f>IF(N170="nulová",J170,0)</f>
        <v>0</v>
      </c>
      <c r="BJ170" s="17" t="s">
        <v>84</v>
      </c>
      <c r="BK170" s="154">
        <f>ROUND(I170*H170,2)</f>
        <v>0</v>
      </c>
      <c r="BL170" s="17" t="s">
        <v>189</v>
      </c>
      <c r="BM170" s="153" t="s">
        <v>239</v>
      </c>
    </row>
    <row r="171" spans="1:65" s="2" customFormat="1" ht="38.4">
      <c r="A171" s="30"/>
      <c r="B171" s="31"/>
      <c r="C171" s="30"/>
      <c r="D171" s="156" t="s">
        <v>167</v>
      </c>
      <c r="E171" s="30"/>
      <c r="F171" s="170" t="s">
        <v>202</v>
      </c>
      <c r="G171" s="30"/>
      <c r="H171" s="30"/>
      <c r="I171" s="30"/>
      <c r="J171" s="30"/>
      <c r="K171" s="30"/>
      <c r="L171" s="31"/>
      <c r="M171" s="171"/>
      <c r="N171" s="172"/>
      <c r="O171" s="56"/>
      <c r="P171" s="56"/>
      <c r="Q171" s="56"/>
      <c r="R171" s="56"/>
      <c r="S171" s="56"/>
      <c r="T171" s="57"/>
      <c r="U171" s="30"/>
      <c r="V171" s="30"/>
      <c r="W171" s="30"/>
      <c r="X171" s="30"/>
      <c r="Y171" s="30"/>
      <c r="Z171" s="30"/>
      <c r="AA171" s="30"/>
      <c r="AB171" s="30"/>
      <c r="AC171" s="30"/>
      <c r="AD171" s="30"/>
      <c r="AE171" s="30"/>
      <c r="AT171" s="17" t="s">
        <v>167</v>
      </c>
      <c r="AU171" s="17" t="s">
        <v>87</v>
      </c>
    </row>
    <row r="172" spans="1:65" s="2" customFormat="1" ht="21.75" customHeight="1">
      <c r="A172" s="30"/>
      <c r="B172" s="142"/>
      <c r="C172" s="143" t="s">
        <v>240</v>
      </c>
      <c r="D172" s="143" t="s">
        <v>139</v>
      </c>
      <c r="E172" s="144" t="s">
        <v>241</v>
      </c>
      <c r="F172" s="145" t="s">
        <v>242</v>
      </c>
      <c r="G172" s="146" t="s">
        <v>188</v>
      </c>
      <c r="H172" s="147">
        <v>1</v>
      </c>
      <c r="I172" s="148">
        <v>0</v>
      </c>
      <c r="J172" s="148">
        <f>ROUND(I172*H172,2)</f>
        <v>0</v>
      </c>
      <c r="K172" s="145" t="s">
        <v>165</v>
      </c>
      <c r="L172" s="31"/>
      <c r="M172" s="149" t="s">
        <v>1</v>
      </c>
      <c r="N172" s="150" t="s">
        <v>45</v>
      </c>
      <c r="O172" s="151">
        <v>0</v>
      </c>
      <c r="P172" s="151">
        <f>O172*H172</f>
        <v>0</v>
      </c>
      <c r="Q172" s="151">
        <v>0</v>
      </c>
      <c r="R172" s="151">
        <f>Q172*H172</f>
        <v>0</v>
      </c>
      <c r="S172" s="151">
        <v>0</v>
      </c>
      <c r="T172" s="152">
        <f>S172*H172</f>
        <v>0</v>
      </c>
      <c r="U172" s="30"/>
      <c r="V172" s="30"/>
      <c r="W172" s="30"/>
      <c r="X172" s="30"/>
      <c r="Y172" s="30"/>
      <c r="Z172" s="30"/>
      <c r="AA172" s="30"/>
      <c r="AB172" s="30"/>
      <c r="AC172" s="30"/>
      <c r="AD172" s="30"/>
      <c r="AE172" s="30"/>
      <c r="AR172" s="153" t="s">
        <v>189</v>
      </c>
      <c r="AT172" s="153" t="s">
        <v>139</v>
      </c>
      <c r="AU172" s="153" t="s">
        <v>87</v>
      </c>
      <c r="AY172" s="17" t="s">
        <v>136</v>
      </c>
      <c r="BE172" s="154">
        <f>IF(N172="základní",J172,0)</f>
        <v>0</v>
      </c>
      <c r="BF172" s="154">
        <f>IF(N172="snížená",J172,0)</f>
        <v>0</v>
      </c>
      <c r="BG172" s="154">
        <f>IF(N172="zákl. přenesená",J172,0)</f>
        <v>0</v>
      </c>
      <c r="BH172" s="154">
        <f>IF(N172="sníž. přenesená",J172,0)</f>
        <v>0</v>
      </c>
      <c r="BI172" s="154">
        <f>IF(N172="nulová",J172,0)</f>
        <v>0</v>
      </c>
      <c r="BJ172" s="17" t="s">
        <v>84</v>
      </c>
      <c r="BK172" s="154">
        <f>ROUND(I172*H172,2)</f>
        <v>0</v>
      </c>
      <c r="BL172" s="17" t="s">
        <v>189</v>
      </c>
      <c r="BM172" s="153" t="s">
        <v>243</v>
      </c>
    </row>
    <row r="173" spans="1:65" s="2" customFormat="1" ht="38.4">
      <c r="A173" s="30"/>
      <c r="B173" s="31"/>
      <c r="C173" s="30"/>
      <c r="D173" s="156" t="s">
        <v>167</v>
      </c>
      <c r="E173" s="30"/>
      <c r="F173" s="170" t="s">
        <v>202</v>
      </c>
      <c r="G173" s="30"/>
      <c r="H173" s="30"/>
      <c r="I173" s="30"/>
      <c r="J173" s="30"/>
      <c r="K173" s="30"/>
      <c r="L173" s="31"/>
      <c r="M173" s="171"/>
      <c r="N173" s="172"/>
      <c r="O173" s="56"/>
      <c r="P173" s="56"/>
      <c r="Q173" s="56"/>
      <c r="R173" s="56"/>
      <c r="S173" s="56"/>
      <c r="T173" s="57"/>
      <c r="U173" s="30"/>
      <c r="V173" s="30"/>
      <c r="W173" s="30"/>
      <c r="X173" s="30"/>
      <c r="Y173" s="30"/>
      <c r="Z173" s="30"/>
      <c r="AA173" s="30"/>
      <c r="AB173" s="30"/>
      <c r="AC173" s="30"/>
      <c r="AD173" s="30"/>
      <c r="AE173" s="30"/>
      <c r="AT173" s="17" t="s">
        <v>167</v>
      </c>
      <c r="AU173" s="17" t="s">
        <v>87</v>
      </c>
    </row>
    <row r="174" spans="1:65" s="2" customFormat="1" ht="21.75" customHeight="1">
      <c r="A174" s="30"/>
      <c r="B174" s="142"/>
      <c r="C174" s="143" t="s">
        <v>244</v>
      </c>
      <c r="D174" s="143" t="s">
        <v>139</v>
      </c>
      <c r="E174" s="144" t="s">
        <v>245</v>
      </c>
      <c r="F174" s="145" t="s">
        <v>246</v>
      </c>
      <c r="G174" s="146" t="s">
        <v>188</v>
      </c>
      <c r="H174" s="147">
        <v>1</v>
      </c>
      <c r="I174" s="148">
        <v>0</v>
      </c>
      <c r="J174" s="148">
        <f>ROUND(I174*H174,2)</f>
        <v>0</v>
      </c>
      <c r="K174" s="145" t="s">
        <v>165</v>
      </c>
      <c r="L174" s="31"/>
      <c r="M174" s="149" t="s">
        <v>1</v>
      </c>
      <c r="N174" s="150" t="s">
        <v>45</v>
      </c>
      <c r="O174" s="151">
        <v>0</v>
      </c>
      <c r="P174" s="151">
        <f>O174*H174</f>
        <v>0</v>
      </c>
      <c r="Q174" s="151">
        <v>0</v>
      </c>
      <c r="R174" s="151">
        <f>Q174*H174</f>
        <v>0</v>
      </c>
      <c r="S174" s="151">
        <v>0</v>
      </c>
      <c r="T174" s="152">
        <f>S174*H174</f>
        <v>0</v>
      </c>
      <c r="U174" s="30"/>
      <c r="V174" s="30"/>
      <c r="W174" s="30"/>
      <c r="X174" s="30"/>
      <c r="Y174" s="30"/>
      <c r="Z174" s="30"/>
      <c r="AA174" s="30"/>
      <c r="AB174" s="30"/>
      <c r="AC174" s="30"/>
      <c r="AD174" s="30"/>
      <c r="AE174" s="30"/>
      <c r="AR174" s="153" t="s">
        <v>189</v>
      </c>
      <c r="AT174" s="153" t="s">
        <v>139</v>
      </c>
      <c r="AU174" s="153" t="s">
        <v>87</v>
      </c>
      <c r="AY174" s="17" t="s">
        <v>136</v>
      </c>
      <c r="BE174" s="154">
        <f>IF(N174="základní",J174,0)</f>
        <v>0</v>
      </c>
      <c r="BF174" s="154">
        <f>IF(N174="snížená",J174,0)</f>
        <v>0</v>
      </c>
      <c r="BG174" s="154">
        <f>IF(N174="zákl. přenesená",J174,0)</f>
        <v>0</v>
      </c>
      <c r="BH174" s="154">
        <f>IF(N174="sníž. přenesená",J174,0)</f>
        <v>0</v>
      </c>
      <c r="BI174" s="154">
        <f>IF(N174="nulová",J174,0)</f>
        <v>0</v>
      </c>
      <c r="BJ174" s="17" t="s">
        <v>84</v>
      </c>
      <c r="BK174" s="154">
        <f>ROUND(I174*H174,2)</f>
        <v>0</v>
      </c>
      <c r="BL174" s="17" t="s">
        <v>189</v>
      </c>
      <c r="BM174" s="153" t="s">
        <v>247</v>
      </c>
    </row>
    <row r="175" spans="1:65" s="2" customFormat="1" ht="38.4">
      <c r="A175" s="30"/>
      <c r="B175" s="31"/>
      <c r="C175" s="30"/>
      <c r="D175" s="156" t="s">
        <v>167</v>
      </c>
      <c r="E175" s="30"/>
      <c r="F175" s="170" t="s">
        <v>202</v>
      </c>
      <c r="G175" s="30"/>
      <c r="H175" s="30"/>
      <c r="I175" s="30"/>
      <c r="J175" s="30"/>
      <c r="K175" s="30"/>
      <c r="L175" s="31"/>
      <c r="M175" s="171"/>
      <c r="N175" s="172"/>
      <c r="O175" s="56"/>
      <c r="P175" s="56"/>
      <c r="Q175" s="56"/>
      <c r="R175" s="56"/>
      <c r="S175" s="56"/>
      <c r="T175" s="57"/>
      <c r="U175" s="30"/>
      <c r="V175" s="30"/>
      <c r="W175" s="30"/>
      <c r="X175" s="30"/>
      <c r="Y175" s="30"/>
      <c r="Z175" s="30"/>
      <c r="AA175" s="30"/>
      <c r="AB175" s="30"/>
      <c r="AC175" s="30"/>
      <c r="AD175" s="30"/>
      <c r="AE175" s="30"/>
      <c r="AT175" s="17" t="s">
        <v>167</v>
      </c>
      <c r="AU175" s="17" t="s">
        <v>87</v>
      </c>
    </row>
    <row r="176" spans="1:65" s="2" customFormat="1" ht="21.75" customHeight="1">
      <c r="A176" s="30"/>
      <c r="B176" s="142"/>
      <c r="C176" s="143" t="s">
        <v>248</v>
      </c>
      <c r="D176" s="143" t="s">
        <v>139</v>
      </c>
      <c r="E176" s="144" t="s">
        <v>249</v>
      </c>
      <c r="F176" s="145" t="s">
        <v>250</v>
      </c>
      <c r="G176" s="146" t="s">
        <v>188</v>
      </c>
      <c r="H176" s="147">
        <v>1</v>
      </c>
      <c r="I176" s="148">
        <v>0</v>
      </c>
      <c r="J176" s="148">
        <f>ROUND(I176*H176,2)</f>
        <v>0</v>
      </c>
      <c r="K176" s="145" t="s">
        <v>165</v>
      </c>
      <c r="L176" s="31"/>
      <c r="M176" s="149" t="s">
        <v>1</v>
      </c>
      <c r="N176" s="150" t="s">
        <v>45</v>
      </c>
      <c r="O176" s="151">
        <v>0</v>
      </c>
      <c r="P176" s="151">
        <f>O176*H176</f>
        <v>0</v>
      </c>
      <c r="Q176" s="151">
        <v>0</v>
      </c>
      <c r="R176" s="151">
        <f>Q176*H176</f>
        <v>0</v>
      </c>
      <c r="S176" s="151">
        <v>0</v>
      </c>
      <c r="T176" s="152">
        <f>S176*H176</f>
        <v>0</v>
      </c>
      <c r="U176" s="30"/>
      <c r="V176" s="30"/>
      <c r="W176" s="30"/>
      <c r="X176" s="30"/>
      <c r="Y176" s="30"/>
      <c r="Z176" s="30"/>
      <c r="AA176" s="30"/>
      <c r="AB176" s="30"/>
      <c r="AC176" s="30"/>
      <c r="AD176" s="30"/>
      <c r="AE176" s="30"/>
      <c r="AR176" s="153" t="s">
        <v>189</v>
      </c>
      <c r="AT176" s="153" t="s">
        <v>139</v>
      </c>
      <c r="AU176" s="153" t="s">
        <v>87</v>
      </c>
      <c r="AY176" s="17" t="s">
        <v>136</v>
      </c>
      <c r="BE176" s="154">
        <f>IF(N176="základní",J176,0)</f>
        <v>0</v>
      </c>
      <c r="BF176" s="154">
        <f>IF(N176="snížená",J176,0)</f>
        <v>0</v>
      </c>
      <c r="BG176" s="154">
        <f>IF(N176="zákl. přenesená",J176,0)</f>
        <v>0</v>
      </c>
      <c r="BH176" s="154">
        <f>IF(N176="sníž. přenesená",J176,0)</f>
        <v>0</v>
      </c>
      <c r="BI176" s="154">
        <f>IF(N176="nulová",J176,0)</f>
        <v>0</v>
      </c>
      <c r="BJ176" s="17" t="s">
        <v>84</v>
      </c>
      <c r="BK176" s="154">
        <f>ROUND(I176*H176,2)</f>
        <v>0</v>
      </c>
      <c r="BL176" s="17" t="s">
        <v>189</v>
      </c>
      <c r="BM176" s="153" t="s">
        <v>251</v>
      </c>
    </row>
    <row r="177" spans="1:65" s="2" customFormat="1" ht="38.4">
      <c r="A177" s="30"/>
      <c r="B177" s="31"/>
      <c r="C177" s="30"/>
      <c r="D177" s="156" t="s">
        <v>167</v>
      </c>
      <c r="E177" s="30"/>
      <c r="F177" s="170" t="s">
        <v>202</v>
      </c>
      <c r="G177" s="30"/>
      <c r="H177" s="30"/>
      <c r="I177" s="30"/>
      <c r="J177" s="30"/>
      <c r="K177" s="30"/>
      <c r="L177" s="31"/>
      <c r="M177" s="171"/>
      <c r="N177" s="172"/>
      <c r="O177" s="56"/>
      <c r="P177" s="56"/>
      <c r="Q177" s="56"/>
      <c r="R177" s="56"/>
      <c r="S177" s="56"/>
      <c r="T177" s="57"/>
      <c r="U177" s="30"/>
      <c r="V177" s="30"/>
      <c r="W177" s="30"/>
      <c r="X177" s="30"/>
      <c r="Y177" s="30"/>
      <c r="Z177" s="30"/>
      <c r="AA177" s="30"/>
      <c r="AB177" s="30"/>
      <c r="AC177" s="30"/>
      <c r="AD177" s="30"/>
      <c r="AE177" s="30"/>
      <c r="AT177" s="17" t="s">
        <v>167</v>
      </c>
      <c r="AU177" s="17" t="s">
        <v>87</v>
      </c>
    </row>
    <row r="178" spans="1:65" s="2" customFormat="1" ht="21.75" customHeight="1">
      <c r="A178" s="30"/>
      <c r="B178" s="142"/>
      <c r="C178" s="143" t="s">
        <v>252</v>
      </c>
      <c r="D178" s="143" t="s">
        <v>139</v>
      </c>
      <c r="E178" s="144" t="s">
        <v>253</v>
      </c>
      <c r="F178" s="145" t="s">
        <v>254</v>
      </c>
      <c r="G178" s="146" t="s">
        <v>188</v>
      </c>
      <c r="H178" s="147">
        <v>7</v>
      </c>
      <c r="I178" s="148">
        <v>0</v>
      </c>
      <c r="J178" s="148">
        <f>ROUND(I178*H178,2)</f>
        <v>0</v>
      </c>
      <c r="K178" s="145" t="s">
        <v>165</v>
      </c>
      <c r="L178" s="31"/>
      <c r="M178" s="149" t="s">
        <v>1</v>
      </c>
      <c r="N178" s="150" t="s">
        <v>45</v>
      </c>
      <c r="O178" s="151">
        <v>0</v>
      </c>
      <c r="P178" s="151">
        <f>O178*H178</f>
        <v>0</v>
      </c>
      <c r="Q178" s="151">
        <v>0</v>
      </c>
      <c r="R178" s="151">
        <f>Q178*H178</f>
        <v>0</v>
      </c>
      <c r="S178" s="151">
        <v>0</v>
      </c>
      <c r="T178" s="152">
        <f>S178*H178</f>
        <v>0</v>
      </c>
      <c r="U178" s="30"/>
      <c r="V178" s="30"/>
      <c r="W178" s="30"/>
      <c r="X178" s="30"/>
      <c r="Y178" s="30"/>
      <c r="Z178" s="30"/>
      <c r="AA178" s="30"/>
      <c r="AB178" s="30"/>
      <c r="AC178" s="30"/>
      <c r="AD178" s="30"/>
      <c r="AE178" s="30"/>
      <c r="AR178" s="153" t="s">
        <v>189</v>
      </c>
      <c r="AT178" s="153" t="s">
        <v>139</v>
      </c>
      <c r="AU178" s="153" t="s">
        <v>87</v>
      </c>
      <c r="AY178" s="17" t="s">
        <v>136</v>
      </c>
      <c r="BE178" s="154">
        <f>IF(N178="základní",J178,0)</f>
        <v>0</v>
      </c>
      <c r="BF178" s="154">
        <f>IF(N178="snížená",J178,0)</f>
        <v>0</v>
      </c>
      <c r="BG178" s="154">
        <f>IF(N178="zákl. přenesená",J178,0)</f>
        <v>0</v>
      </c>
      <c r="BH178" s="154">
        <f>IF(N178="sníž. přenesená",J178,0)</f>
        <v>0</v>
      </c>
      <c r="BI178" s="154">
        <f>IF(N178="nulová",J178,0)</f>
        <v>0</v>
      </c>
      <c r="BJ178" s="17" t="s">
        <v>84</v>
      </c>
      <c r="BK178" s="154">
        <f>ROUND(I178*H178,2)</f>
        <v>0</v>
      </c>
      <c r="BL178" s="17" t="s">
        <v>189</v>
      </c>
      <c r="BM178" s="153" t="s">
        <v>255</v>
      </c>
    </row>
    <row r="179" spans="1:65" s="2" customFormat="1" ht="38.4">
      <c r="A179" s="30"/>
      <c r="B179" s="31"/>
      <c r="C179" s="30"/>
      <c r="D179" s="156" t="s">
        <v>167</v>
      </c>
      <c r="E179" s="30"/>
      <c r="F179" s="170" t="s">
        <v>202</v>
      </c>
      <c r="G179" s="30"/>
      <c r="H179" s="30"/>
      <c r="I179" s="30"/>
      <c r="J179" s="30"/>
      <c r="K179" s="30"/>
      <c r="L179" s="31"/>
      <c r="M179" s="171"/>
      <c r="N179" s="172"/>
      <c r="O179" s="56"/>
      <c r="P179" s="56"/>
      <c r="Q179" s="56"/>
      <c r="R179" s="56"/>
      <c r="S179" s="56"/>
      <c r="T179" s="57"/>
      <c r="U179" s="30"/>
      <c r="V179" s="30"/>
      <c r="W179" s="30"/>
      <c r="X179" s="30"/>
      <c r="Y179" s="30"/>
      <c r="Z179" s="30"/>
      <c r="AA179" s="30"/>
      <c r="AB179" s="30"/>
      <c r="AC179" s="30"/>
      <c r="AD179" s="30"/>
      <c r="AE179" s="30"/>
      <c r="AT179" s="17" t="s">
        <v>167</v>
      </c>
      <c r="AU179" s="17" t="s">
        <v>87</v>
      </c>
    </row>
    <row r="180" spans="1:65" s="2" customFormat="1" ht="21.75" customHeight="1">
      <c r="A180" s="30"/>
      <c r="B180" s="142"/>
      <c r="C180" s="143" t="s">
        <v>256</v>
      </c>
      <c r="D180" s="143" t="s">
        <v>139</v>
      </c>
      <c r="E180" s="144" t="s">
        <v>257</v>
      </c>
      <c r="F180" s="145" t="s">
        <v>258</v>
      </c>
      <c r="G180" s="146" t="s">
        <v>188</v>
      </c>
      <c r="H180" s="147">
        <v>1</v>
      </c>
      <c r="I180" s="148">
        <v>0</v>
      </c>
      <c r="J180" s="148">
        <f>ROUND(I180*H180,2)</f>
        <v>0</v>
      </c>
      <c r="K180" s="145" t="s">
        <v>165</v>
      </c>
      <c r="L180" s="31"/>
      <c r="M180" s="149" t="s">
        <v>1</v>
      </c>
      <c r="N180" s="150" t="s">
        <v>45</v>
      </c>
      <c r="O180" s="151">
        <v>0</v>
      </c>
      <c r="P180" s="151">
        <f>O180*H180</f>
        <v>0</v>
      </c>
      <c r="Q180" s="151">
        <v>0</v>
      </c>
      <c r="R180" s="151">
        <f>Q180*H180</f>
        <v>0</v>
      </c>
      <c r="S180" s="151">
        <v>0</v>
      </c>
      <c r="T180" s="152">
        <f>S180*H180</f>
        <v>0</v>
      </c>
      <c r="U180" s="30"/>
      <c r="V180" s="30"/>
      <c r="W180" s="30"/>
      <c r="X180" s="30"/>
      <c r="Y180" s="30"/>
      <c r="Z180" s="30"/>
      <c r="AA180" s="30"/>
      <c r="AB180" s="30"/>
      <c r="AC180" s="30"/>
      <c r="AD180" s="30"/>
      <c r="AE180" s="30"/>
      <c r="AR180" s="153" t="s">
        <v>189</v>
      </c>
      <c r="AT180" s="153" t="s">
        <v>139</v>
      </c>
      <c r="AU180" s="153" t="s">
        <v>87</v>
      </c>
      <c r="AY180" s="17" t="s">
        <v>136</v>
      </c>
      <c r="BE180" s="154">
        <f>IF(N180="základní",J180,0)</f>
        <v>0</v>
      </c>
      <c r="BF180" s="154">
        <f>IF(N180="snížená",J180,0)</f>
        <v>0</v>
      </c>
      <c r="BG180" s="154">
        <f>IF(N180="zákl. přenesená",J180,0)</f>
        <v>0</v>
      </c>
      <c r="BH180" s="154">
        <f>IF(N180="sníž. přenesená",J180,0)</f>
        <v>0</v>
      </c>
      <c r="BI180" s="154">
        <f>IF(N180="nulová",J180,0)</f>
        <v>0</v>
      </c>
      <c r="BJ180" s="17" t="s">
        <v>84</v>
      </c>
      <c r="BK180" s="154">
        <f>ROUND(I180*H180,2)</f>
        <v>0</v>
      </c>
      <c r="BL180" s="17" t="s">
        <v>189</v>
      </c>
      <c r="BM180" s="153" t="s">
        <v>259</v>
      </c>
    </row>
    <row r="181" spans="1:65" s="2" customFormat="1" ht="38.4">
      <c r="A181" s="30"/>
      <c r="B181" s="31"/>
      <c r="C181" s="30"/>
      <c r="D181" s="156" t="s">
        <v>167</v>
      </c>
      <c r="E181" s="30"/>
      <c r="F181" s="170" t="s">
        <v>202</v>
      </c>
      <c r="G181" s="30"/>
      <c r="H181" s="30"/>
      <c r="I181" s="30"/>
      <c r="J181" s="30"/>
      <c r="K181" s="30"/>
      <c r="L181" s="31"/>
      <c r="M181" s="171"/>
      <c r="N181" s="172"/>
      <c r="O181" s="56"/>
      <c r="P181" s="56"/>
      <c r="Q181" s="56"/>
      <c r="R181" s="56"/>
      <c r="S181" s="56"/>
      <c r="T181" s="57"/>
      <c r="U181" s="30"/>
      <c r="V181" s="30"/>
      <c r="W181" s="30"/>
      <c r="X181" s="30"/>
      <c r="Y181" s="30"/>
      <c r="Z181" s="30"/>
      <c r="AA181" s="30"/>
      <c r="AB181" s="30"/>
      <c r="AC181" s="30"/>
      <c r="AD181" s="30"/>
      <c r="AE181" s="30"/>
      <c r="AT181" s="17" t="s">
        <v>167</v>
      </c>
      <c r="AU181" s="17" t="s">
        <v>87</v>
      </c>
    </row>
    <row r="182" spans="1:65" s="2" customFormat="1" ht="16.5" customHeight="1">
      <c r="A182" s="30"/>
      <c r="B182" s="142"/>
      <c r="C182" s="143" t="s">
        <v>260</v>
      </c>
      <c r="D182" s="143" t="s">
        <v>139</v>
      </c>
      <c r="E182" s="144" t="s">
        <v>261</v>
      </c>
      <c r="F182" s="145" t="s">
        <v>262</v>
      </c>
      <c r="G182" s="146" t="s">
        <v>263</v>
      </c>
      <c r="H182" s="147">
        <v>3046.05</v>
      </c>
      <c r="I182" s="148">
        <v>0</v>
      </c>
      <c r="J182" s="148">
        <f>ROUND(I182*H182,2)</f>
        <v>0</v>
      </c>
      <c r="K182" s="145" t="s">
        <v>143</v>
      </c>
      <c r="L182" s="31"/>
      <c r="M182" s="149" t="s">
        <v>1</v>
      </c>
      <c r="N182" s="150" t="s">
        <v>45</v>
      </c>
      <c r="O182" s="151">
        <v>0</v>
      </c>
      <c r="P182" s="151">
        <f>O182*H182</f>
        <v>0</v>
      </c>
      <c r="Q182" s="151">
        <v>0</v>
      </c>
      <c r="R182" s="151">
        <f>Q182*H182</f>
        <v>0</v>
      </c>
      <c r="S182" s="151">
        <v>0</v>
      </c>
      <c r="T182" s="152">
        <f>S182*H182</f>
        <v>0</v>
      </c>
      <c r="U182" s="30"/>
      <c r="V182" s="30"/>
      <c r="W182" s="30"/>
      <c r="X182" s="30"/>
      <c r="Y182" s="30"/>
      <c r="Z182" s="30"/>
      <c r="AA182" s="30"/>
      <c r="AB182" s="30"/>
      <c r="AC182" s="30"/>
      <c r="AD182" s="30"/>
      <c r="AE182" s="30"/>
      <c r="AR182" s="153" t="s">
        <v>189</v>
      </c>
      <c r="AT182" s="153" t="s">
        <v>139</v>
      </c>
      <c r="AU182" s="153" t="s">
        <v>87</v>
      </c>
      <c r="AY182" s="17" t="s">
        <v>136</v>
      </c>
      <c r="BE182" s="154">
        <f>IF(N182="základní",J182,0)</f>
        <v>0</v>
      </c>
      <c r="BF182" s="154">
        <f>IF(N182="snížená",J182,0)</f>
        <v>0</v>
      </c>
      <c r="BG182" s="154">
        <f>IF(N182="zákl. přenesená",J182,0)</f>
        <v>0</v>
      </c>
      <c r="BH182" s="154">
        <f>IF(N182="sníž. přenesená",J182,0)</f>
        <v>0</v>
      </c>
      <c r="BI182" s="154">
        <f>IF(N182="nulová",J182,0)</f>
        <v>0</v>
      </c>
      <c r="BJ182" s="17" t="s">
        <v>84</v>
      </c>
      <c r="BK182" s="154">
        <f>ROUND(I182*H182,2)</f>
        <v>0</v>
      </c>
      <c r="BL182" s="17" t="s">
        <v>189</v>
      </c>
      <c r="BM182" s="153" t="s">
        <v>264</v>
      </c>
    </row>
    <row r="183" spans="1:65" s="12" customFormat="1" ht="22.8" customHeight="1">
      <c r="B183" s="130"/>
      <c r="D183" s="131" t="s">
        <v>79</v>
      </c>
      <c r="E183" s="140" t="s">
        <v>265</v>
      </c>
      <c r="F183" s="140" t="s">
        <v>266</v>
      </c>
      <c r="J183" s="141">
        <f>BK183</f>
        <v>0</v>
      </c>
      <c r="L183" s="130"/>
      <c r="M183" s="134"/>
      <c r="N183" s="135"/>
      <c r="O183" s="135"/>
      <c r="P183" s="136">
        <f>SUM(P184:P190)</f>
        <v>0</v>
      </c>
      <c r="Q183" s="135"/>
      <c r="R183" s="136">
        <f>SUM(R184:R190)</f>
        <v>2.5888000000000004</v>
      </c>
      <c r="S183" s="135"/>
      <c r="T183" s="137">
        <f>SUM(T184:T190)</f>
        <v>0</v>
      </c>
      <c r="AR183" s="131" t="s">
        <v>87</v>
      </c>
      <c r="AT183" s="138" t="s">
        <v>79</v>
      </c>
      <c r="AU183" s="138" t="s">
        <v>84</v>
      </c>
      <c r="AY183" s="131" t="s">
        <v>136</v>
      </c>
      <c r="BK183" s="139">
        <f>SUM(BK184:BK190)</f>
        <v>0</v>
      </c>
    </row>
    <row r="184" spans="1:65" s="2" customFormat="1" ht="16.5" customHeight="1">
      <c r="A184" s="30"/>
      <c r="B184" s="142"/>
      <c r="C184" s="143" t="s">
        <v>267</v>
      </c>
      <c r="D184" s="143" t="s">
        <v>139</v>
      </c>
      <c r="E184" s="144" t="s">
        <v>268</v>
      </c>
      <c r="F184" s="145" t="s">
        <v>269</v>
      </c>
      <c r="G184" s="146" t="s">
        <v>270</v>
      </c>
      <c r="H184" s="147">
        <v>2588.8000000000002</v>
      </c>
      <c r="I184" s="148">
        <v>0</v>
      </c>
      <c r="J184" s="148">
        <f>ROUND(I184*H184,2)</f>
        <v>0</v>
      </c>
      <c r="K184" s="145" t="s">
        <v>165</v>
      </c>
      <c r="L184" s="31"/>
      <c r="M184" s="149" t="s">
        <v>1</v>
      </c>
      <c r="N184" s="150" t="s">
        <v>45</v>
      </c>
      <c r="O184" s="151">
        <v>0</v>
      </c>
      <c r="P184" s="151">
        <f>O184*H184</f>
        <v>0</v>
      </c>
      <c r="Q184" s="151">
        <v>1E-3</v>
      </c>
      <c r="R184" s="151">
        <f>Q184*H184</f>
        <v>2.5888000000000004</v>
      </c>
      <c r="S184" s="151">
        <v>0</v>
      </c>
      <c r="T184" s="152">
        <f>S184*H184</f>
        <v>0</v>
      </c>
      <c r="U184" s="30"/>
      <c r="V184" s="30"/>
      <c r="W184" s="30"/>
      <c r="X184" s="30"/>
      <c r="Y184" s="30"/>
      <c r="Z184" s="30"/>
      <c r="AA184" s="30"/>
      <c r="AB184" s="30"/>
      <c r="AC184" s="30"/>
      <c r="AD184" s="30"/>
      <c r="AE184" s="30"/>
      <c r="AR184" s="153" t="s">
        <v>189</v>
      </c>
      <c r="AT184" s="153" t="s">
        <v>139</v>
      </c>
      <c r="AU184" s="153" t="s">
        <v>87</v>
      </c>
      <c r="AY184" s="17" t="s">
        <v>136</v>
      </c>
      <c r="BE184" s="154">
        <f>IF(N184="základní",J184,0)</f>
        <v>0</v>
      </c>
      <c r="BF184" s="154">
        <f>IF(N184="snížená",J184,0)</f>
        <v>0</v>
      </c>
      <c r="BG184" s="154">
        <f>IF(N184="zákl. přenesená",J184,0)</f>
        <v>0</v>
      </c>
      <c r="BH184" s="154">
        <f>IF(N184="sníž. přenesená",J184,0)</f>
        <v>0</v>
      </c>
      <c r="BI184" s="154">
        <f>IF(N184="nulová",J184,0)</f>
        <v>0</v>
      </c>
      <c r="BJ184" s="17" t="s">
        <v>84</v>
      </c>
      <c r="BK184" s="154">
        <f>ROUND(I184*H184,2)</f>
        <v>0</v>
      </c>
      <c r="BL184" s="17" t="s">
        <v>189</v>
      </c>
      <c r="BM184" s="153" t="s">
        <v>271</v>
      </c>
    </row>
    <row r="185" spans="1:65" s="2" customFormat="1" ht="297.60000000000002">
      <c r="A185" s="30"/>
      <c r="B185" s="31"/>
      <c r="C185" s="30"/>
      <c r="D185" s="156" t="s">
        <v>167</v>
      </c>
      <c r="E185" s="30"/>
      <c r="F185" s="170" t="s">
        <v>272</v>
      </c>
      <c r="G185" s="30"/>
      <c r="H185" s="30"/>
      <c r="I185" s="30"/>
      <c r="J185" s="30"/>
      <c r="K185" s="30"/>
      <c r="L185" s="31"/>
      <c r="M185" s="171"/>
      <c r="N185" s="172"/>
      <c r="O185" s="56"/>
      <c r="P185" s="56"/>
      <c r="Q185" s="56"/>
      <c r="R185" s="56"/>
      <c r="S185" s="56"/>
      <c r="T185" s="57"/>
      <c r="U185" s="30"/>
      <c r="V185" s="30"/>
      <c r="W185" s="30"/>
      <c r="X185" s="30"/>
      <c r="Y185" s="30"/>
      <c r="Z185" s="30"/>
      <c r="AA185" s="30"/>
      <c r="AB185" s="30"/>
      <c r="AC185" s="30"/>
      <c r="AD185" s="30"/>
      <c r="AE185" s="30"/>
      <c r="AT185" s="17" t="s">
        <v>167</v>
      </c>
      <c r="AU185" s="17" t="s">
        <v>87</v>
      </c>
    </row>
    <row r="186" spans="1:65" s="15" customFormat="1">
      <c r="B186" s="173"/>
      <c r="D186" s="156" t="s">
        <v>146</v>
      </c>
      <c r="E186" s="174" t="s">
        <v>1</v>
      </c>
      <c r="F186" s="175" t="s">
        <v>273</v>
      </c>
      <c r="H186" s="174" t="s">
        <v>1</v>
      </c>
      <c r="L186" s="173"/>
      <c r="M186" s="176"/>
      <c r="N186" s="177"/>
      <c r="O186" s="177"/>
      <c r="P186" s="177"/>
      <c r="Q186" s="177"/>
      <c r="R186" s="177"/>
      <c r="S186" s="177"/>
      <c r="T186" s="178"/>
      <c r="AT186" s="174" t="s">
        <v>146</v>
      </c>
      <c r="AU186" s="174" t="s">
        <v>87</v>
      </c>
      <c r="AV186" s="15" t="s">
        <v>84</v>
      </c>
      <c r="AW186" s="15" t="s">
        <v>35</v>
      </c>
      <c r="AX186" s="15" t="s">
        <v>80</v>
      </c>
      <c r="AY186" s="174" t="s">
        <v>136</v>
      </c>
    </row>
    <row r="187" spans="1:65" s="13" customFormat="1">
      <c r="B187" s="155"/>
      <c r="D187" s="156" t="s">
        <v>146</v>
      </c>
      <c r="E187" s="157" t="s">
        <v>1</v>
      </c>
      <c r="F187" s="158" t="s">
        <v>274</v>
      </c>
      <c r="H187" s="159">
        <v>2588.8000000000002</v>
      </c>
      <c r="L187" s="155"/>
      <c r="M187" s="160"/>
      <c r="N187" s="161"/>
      <c r="O187" s="161"/>
      <c r="P187" s="161"/>
      <c r="Q187" s="161"/>
      <c r="R187" s="161"/>
      <c r="S187" s="161"/>
      <c r="T187" s="162"/>
      <c r="AT187" s="157" t="s">
        <v>146</v>
      </c>
      <c r="AU187" s="157" t="s">
        <v>87</v>
      </c>
      <c r="AV187" s="13" t="s">
        <v>87</v>
      </c>
      <c r="AW187" s="13" t="s">
        <v>35</v>
      </c>
      <c r="AX187" s="13" t="s">
        <v>80</v>
      </c>
      <c r="AY187" s="157" t="s">
        <v>136</v>
      </c>
    </row>
    <row r="188" spans="1:65" s="14" customFormat="1">
      <c r="B188" s="163"/>
      <c r="D188" s="156" t="s">
        <v>146</v>
      </c>
      <c r="E188" s="164" t="s">
        <v>1</v>
      </c>
      <c r="F188" s="165" t="s">
        <v>148</v>
      </c>
      <c r="H188" s="166">
        <v>2588.8000000000002</v>
      </c>
      <c r="L188" s="163"/>
      <c r="M188" s="167"/>
      <c r="N188" s="168"/>
      <c r="O188" s="168"/>
      <c r="P188" s="168"/>
      <c r="Q188" s="168"/>
      <c r="R188" s="168"/>
      <c r="S188" s="168"/>
      <c r="T188" s="169"/>
      <c r="AT188" s="164" t="s">
        <v>146</v>
      </c>
      <c r="AU188" s="164" t="s">
        <v>87</v>
      </c>
      <c r="AV188" s="14" t="s">
        <v>144</v>
      </c>
      <c r="AW188" s="14" t="s">
        <v>35</v>
      </c>
      <c r="AX188" s="14" t="s">
        <v>84</v>
      </c>
      <c r="AY188" s="164" t="s">
        <v>136</v>
      </c>
    </row>
    <row r="189" spans="1:65" s="2" customFormat="1" ht="16.5" customHeight="1">
      <c r="A189" s="30"/>
      <c r="B189" s="142"/>
      <c r="C189" s="143" t="s">
        <v>275</v>
      </c>
      <c r="D189" s="143" t="s">
        <v>139</v>
      </c>
      <c r="E189" s="144" t="s">
        <v>276</v>
      </c>
      <c r="F189" s="145" t="s">
        <v>277</v>
      </c>
      <c r="G189" s="146" t="s">
        <v>188</v>
      </c>
      <c r="H189" s="147">
        <v>1</v>
      </c>
      <c r="I189" s="148">
        <v>0</v>
      </c>
      <c r="J189" s="148">
        <f>ROUND(I189*H189,2)</f>
        <v>0</v>
      </c>
      <c r="K189" s="145" t="s">
        <v>165</v>
      </c>
      <c r="L189" s="31"/>
      <c r="M189" s="149" t="s">
        <v>1</v>
      </c>
      <c r="N189" s="150" t="s">
        <v>45</v>
      </c>
      <c r="O189" s="151">
        <v>0</v>
      </c>
      <c r="P189" s="151">
        <f>O189*H189</f>
        <v>0</v>
      </c>
      <c r="Q189" s="151">
        <v>0</v>
      </c>
      <c r="R189" s="151">
        <f>Q189*H189</f>
        <v>0</v>
      </c>
      <c r="S189" s="151">
        <v>0</v>
      </c>
      <c r="T189" s="152">
        <f>S189*H189</f>
        <v>0</v>
      </c>
      <c r="U189" s="30"/>
      <c r="V189" s="30"/>
      <c r="W189" s="30"/>
      <c r="X189" s="30"/>
      <c r="Y189" s="30"/>
      <c r="Z189" s="30"/>
      <c r="AA189" s="30"/>
      <c r="AB189" s="30"/>
      <c r="AC189" s="30"/>
      <c r="AD189" s="30"/>
      <c r="AE189" s="30"/>
      <c r="AR189" s="153" t="s">
        <v>189</v>
      </c>
      <c r="AT189" s="153" t="s">
        <v>139</v>
      </c>
      <c r="AU189" s="153" t="s">
        <v>87</v>
      </c>
      <c r="AY189" s="17" t="s">
        <v>136</v>
      </c>
      <c r="BE189" s="154">
        <f>IF(N189="základní",J189,0)</f>
        <v>0</v>
      </c>
      <c r="BF189" s="154">
        <f>IF(N189="snížená",J189,0)</f>
        <v>0</v>
      </c>
      <c r="BG189" s="154">
        <f>IF(N189="zákl. přenesená",J189,0)</f>
        <v>0</v>
      </c>
      <c r="BH189" s="154">
        <f>IF(N189="sníž. přenesená",J189,0)</f>
        <v>0</v>
      </c>
      <c r="BI189" s="154">
        <f>IF(N189="nulová",J189,0)</f>
        <v>0</v>
      </c>
      <c r="BJ189" s="17" t="s">
        <v>84</v>
      </c>
      <c r="BK189" s="154">
        <f>ROUND(I189*H189,2)</f>
        <v>0</v>
      </c>
      <c r="BL189" s="17" t="s">
        <v>189</v>
      </c>
      <c r="BM189" s="153" t="s">
        <v>278</v>
      </c>
    </row>
    <row r="190" spans="1:65" s="2" customFormat="1" ht="48">
      <c r="A190" s="30"/>
      <c r="B190" s="31"/>
      <c r="C190" s="30"/>
      <c r="D190" s="156" t="s">
        <v>167</v>
      </c>
      <c r="E190" s="30"/>
      <c r="F190" s="170" t="s">
        <v>279</v>
      </c>
      <c r="G190" s="30"/>
      <c r="H190" s="30"/>
      <c r="I190" s="30"/>
      <c r="J190" s="30"/>
      <c r="K190" s="30"/>
      <c r="L190" s="31"/>
      <c r="M190" s="179"/>
      <c r="N190" s="180"/>
      <c r="O190" s="181"/>
      <c r="P190" s="181"/>
      <c r="Q190" s="181"/>
      <c r="R190" s="181"/>
      <c r="S190" s="181"/>
      <c r="T190" s="182"/>
      <c r="U190" s="30"/>
      <c r="V190" s="30"/>
      <c r="W190" s="30"/>
      <c r="X190" s="30"/>
      <c r="Y190" s="30"/>
      <c r="Z190" s="30"/>
      <c r="AA190" s="30"/>
      <c r="AB190" s="30"/>
      <c r="AC190" s="30"/>
      <c r="AD190" s="30"/>
      <c r="AE190" s="30"/>
      <c r="AT190" s="17" t="s">
        <v>167</v>
      </c>
      <c r="AU190" s="17" t="s">
        <v>87</v>
      </c>
    </row>
    <row r="191" spans="1:65" s="2" customFormat="1" ht="6.9" customHeight="1">
      <c r="A191" s="30"/>
      <c r="B191" s="45"/>
      <c r="C191" s="46"/>
      <c r="D191" s="46"/>
      <c r="E191" s="46"/>
      <c r="F191" s="46"/>
      <c r="G191" s="46"/>
      <c r="H191" s="46"/>
      <c r="I191" s="46"/>
      <c r="J191" s="46"/>
      <c r="K191" s="46"/>
      <c r="L191" s="31"/>
      <c r="M191" s="30"/>
      <c r="O191" s="30"/>
      <c r="P191" s="30"/>
      <c r="Q191" s="30"/>
      <c r="R191" s="30"/>
      <c r="S191" s="30"/>
      <c r="T191" s="30"/>
      <c r="U191" s="30"/>
      <c r="V191" s="30"/>
      <c r="W191" s="30"/>
      <c r="X191" s="30"/>
      <c r="Y191" s="30"/>
      <c r="Z191" s="30"/>
      <c r="AA191" s="30"/>
      <c r="AB191" s="30"/>
      <c r="AC191" s="30"/>
      <c r="AD191" s="30"/>
      <c r="AE191" s="30"/>
    </row>
  </sheetData>
  <autoFilter ref="C125:K190" xr:uid="{00000000-0009-0000-0000-000001000000}"/>
  <mergeCells count="11">
    <mergeCell ref="L2:V2"/>
    <mergeCell ref="E87:H87"/>
    <mergeCell ref="E89:H89"/>
    <mergeCell ref="E114:H114"/>
    <mergeCell ref="E116:H116"/>
    <mergeCell ref="E118:H118"/>
    <mergeCell ref="E7:H7"/>
    <mergeCell ref="E9:H9"/>
    <mergeCell ref="E11:H11"/>
    <mergeCell ref="E29:H29"/>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538"/>
  <sheetViews>
    <sheetView showGridLines="0" workbookViewId="0">
      <selection activeCell="I540" sqref="I539:I540"/>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c r="A1" s="92"/>
    </row>
    <row r="2" spans="1:46" s="1" customFormat="1" ht="36.9" customHeight="1">
      <c r="L2" s="231" t="s">
        <v>5</v>
      </c>
      <c r="M2" s="214"/>
      <c r="N2" s="214"/>
      <c r="O2" s="214"/>
      <c r="P2" s="214"/>
      <c r="Q2" s="214"/>
      <c r="R2" s="214"/>
      <c r="S2" s="214"/>
      <c r="T2" s="214"/>
      <c r="U2" s="214"/>
      <c r="V2" s="214"/>
      <c r="AT2" s="17" t="s">
        <v>97</v>
      </c>
    </row>
    <row r="3" spans="1:46" s="1" customFormat="1" ht="6.9" customHeight="1">
      <c r="B3" s="18"/>
      <c r="C3" s="19"/>
      <c r="D3" s="19"/>
      <c r="E3" s="19"/>
      <c r="F3" s="19"/>
      <c r="G3" s="19"/>
      <c r="H3" s="19"/>
      <c r="I3" s="19"/>
      <c r="J3" s="19"/>
      <c r="K3" s="19"/>
      <c r="L3" s="20"/>
      <c r="AT3" s="17" t="s">
        <v>87</v>
      </c>
    </row>
    <row r="4" spans="1:46" s="1" customFormat="1" ht="24.9" customHeight="1">
      <c r="B4" s="20"/>
      <c r="D4" s="21" t="s">
        <v>106</v>
      </c>
      <c r="L4" s="20"/>
      <c r="M4" s="93" t="s">
        <v>10</v>
      </c>
      <c r="AT4" s="17" t="s">
        <v>3</v>
      </c>
    </row>
    <row r="5" spans="1:46" s="1" customFormat="1" ht="6.9" customHeight="1">
      <c r="B5" s="20"/>
      <c r="L5" s="20"/>
    </row>
    <row r="6" spans="1:46" s="1" customFormat="1" ht="12" customHeight="1">
      <c r="B6" s="20"/>
      <c r="D6" s="26" t="s">
        <v>14</v>
      </c>
      <c r="L6" s="20"/>
    </row>
    <row r="7" spans="1:46" s="1" customFormat="1" ht="16.5" customHeight="1">
      <c r="B7" s="20"/>
      <c r="E7" s="240" t="str">
        <f>'Rekapitulace stavby'!K6</f>
        <v>Akumulace dešťových vod budovy víceúčelové sportovní haly v areálu VŠB-TUO</v>
      </c>
      <c r="F7" s="241"/>
      <c r="G7" s="241"/>
      <c r="H7" s="241"/>
      <c r="L7" s="20"/>
    </row>
    <row r="8" spans="1:46" ht="13.2">
      <c r="B8" s="20"/>
      <c r="D8" s="26" t="s">
        <v>107</v>
      </c>
      <c r="L8" s="20"/>
    </row>
    <row r="9" spans="1:46" s="1" customFormat="1" ht="16.5" customHeight="1">
      <c r="B9" s="20"/>
      <c r="E9" s="240">
        <v>1</v>
      </c>
      <c r="F9" s="214"/>
      <c r="G9" s="214"/>
      <c r="H9" s="214"/>
      <c r="L9" s="20"/>
    </row>
    <row r="10" spans="1:46" s="1" customFormat="1" ht="12" customHeight="1">
      <c r="B10" s="20"/>
      <c r="D10" s="26" t="s">
        <v>108</v>
      </c>
      <c r="L10" s="20"/>
    </row>
    <row r="11" spans="1:46" s="2" customFormat="1" ht="16.5" customHeight="1">
      <c r="A11" s="30"/>
      <c r="B11" s="31"/>
      <c r="C11" s="30"/>
      <c r="D11" s="30"/>
      <c r="E11" s="242" t="s">
        <v>280</v>
      </c>
      <c r="F11" s="239"/>
      <c r="G11" s="239"/>
      <c r="H11" s="239"/>
      <c r="I11" s="30"/>
      <c r="J11" s="30"/>
      <c r="K11" s="30"/>
      <c r="L11" s="40"/>
      <c r="S11" s="30"/>
      <c r="T11" s="30"/>
      <c r="U11" s="30"/>
      <c r="V11" s="30"/>
      <c r="W11" s="30"/>
      <c r="X11" s="30"/>
      <c r="Y11" s="30"/>
      <c r="Z11" s="30"/>
      <c r="AA11" s="30"/>
      <c r="AB11" s="30"/>
      <c r="AC11" s="30"/>
      <c r="AD11" s="30"/>
      <c r="AE11" s="30"/>
    </row>
    <row r="12" spans="1:46" s="2" customFormat="1" ht="12" customHeight="1">
      <c r="A12" s="30"/>
      <c r="B12" s="31"/>
      <c r="C12" s="30"/>
      <c r="D12" s="26" t="s">
        <v>281</v>
      </c>
      <c r="E12" s="30"/>
      <c r="F12" s="30"/>
      <c r="G12" s="30"/>
      <c r="H12" s="30"/>
      <c r="I12" s="30"/>
      <c r="J12" s="30"/>
      <c r="K12" s="30"/>
      <c r="L12" s="40"/>
      <c r="S12" s="30"/>
      <c r="T12" s="30"/>
      <c r="U12" s="30"/>
      <c r="V12" s="30"/>
      <c r="W12" s="30"/>
      <c r="X12" s="30"/>
      <c r="Y12" s="30"/>
      <c r="Z12" s="30"/>
      <c r="AA12" s="30"/>
      <c r="AB12" s="30"/>
      <c r="AC12" s="30"/>
      <c r="AD12" s="30"/>
      <c r="AE12" s="30"/>
    </row>
    <row r="13" spans="1:46" s="2" customFormat="1" ht="16.5" customHeight="1">
      <c r="A13" s="30"/>
      <c r="B13" s="31"/>
      <c r="C13" s="30"/>
      <c r="D13" s="30"/>
      <c r="E13" s="208" t="s">
        <v>913</v>
      </c>
      <c r="F13" s="239"/>
      <c r="G13" s="239"/>
      <c r="H13" s="239"/>
      <c r="I13" s="30"/>
      <c r="J13" s="30"/>
      <c r="K13" s="30"/>
      <c r="L13" s="40"/>
      <c r="S13" s="30"/>
      <c r="T13" s="30"/>
      <c r="U13" s="30"/>
      <c r="V13" s="30"/>
      <c r="W13" s="30"/>
      <c r="X13" s="30"/>
      <c r="Y13" s="30"/>
      <c r="Z13" s="30"/>
      <c r="AA13" s="30"/>
      <c r="AB13" s="30"/>
      <c r="AC13" s="30"/>
      <c r="AD13" s="30"/>
      <c r="AE13" s="30"/>
    </row>
    <row r="14" spans="1:46" s="2" customFormat="1">
      <c r="A14" s="30"/>
      <c r="B14" s="31"/>
      <c r="C14" s="30"/>
      <c r="D14" s="30"/>
      <c r="E14" s="30"/>
      <c r="F14" s="30"/>
      <c r="G14" s="30"/>
      <c r="H14" s="30"/>
      <c r="I14" s="30"/>
      <c r="J14" s="30"/>
      <c r="K14" s="30"/>
      <c r="L14" s="40"/>
      <c r="S14" s="30"/>
      <c r="T14" s="30"/>
      <c r="U14" s="30"/>
      <c r="V14" s="30"/>
      <c r="W14" s="30"/>
      <c r="X14" s="30"/>
      <c r="Y14" s="30"/>
      <c r="Z14" s="30"/>
      <c r="AA14" s="30"/>
      <c r="AB14" s="30"/>
      <c r="AC14" s="30"/>
      <c r="AD14" s="30"/>
      <c r="AE14" s="30"/>
    </row>
    <row r="15" spans="1:46" s="2" customFormat="1" ht="12" customHeight="1">
      <c r="A15" s="30"/>
      <c r="B15" s="31"/>
      <c r="C15" s="30"/>
      <c r="D15" s="26" t="s">
        <v>16</v>
      </c>
      <c r="E15" s="30"/>
      <c r="F15" s="24" t="s">
        <v>1</v>
      </c>
      <c r="G15" s="30"/>
      <c r="H15" s="30"/>
      <c r="I15" s="26" t="s">
        <v>18</v>
      </c>
      <c r="J15" s="24" t="s">
        <v>1</v>
      </c>
      <c r="K15" s="30"/>
      <c r="L15" s="40"/>
      <c r="S15" s="30"/>
      <c r="T15" s="30"/>
      <c r="U15" s="30"/>
      <c r="V15" s="30"/>
      <c r="W15" s="30"/>
      <c r="X15" s="30"/>
      <c r="Y15" s="30"/>
      <c r="Z15" s="30"/>
      <c r="AA15" s="30"/>
      <c r="AB15" s="30"/>
      <c r="AC15" s="30"/>
      <c r="AD15" s="30"/>
      <c r="AE15" s="30"/>
    </row>
    <row r="16" spans="1:46" s="2" customFormat="1" ht="12" customHeight="1">
      <c r="A16" s="30"/>
      <c r="B16" s="31"/>
      <c r="C16" s="30"/>
      <c r="D16" s="26" t="s">
        <v>20</v>
      </c>
      <c r="E16" s="30"/>
      <c r="F16" s="24" t="s">
        <v>37</v>
      </c>
      <c r="G16" s="30"/>
      <c r="H16" s="30"/>
      <c r="I16" s="26" t="s">
        <v>22</v>
      </c>
      <c r="J16" s="53">
        <v>44638</v>
      </c>
      <c r="K16" s="30"/>
      <c r="L16" s="40"/>
      <c r="S16" s="30"/>
      <c r="T16" s="30"/>
      <c r="U16" s="30"/>
      <c r="V16" s="30"/>
      <c r="W16" s="30"/>
      <c r="X16" s="30"/>
      <c r="Y16" s="30"/>
      <c r="Z16" s="30"/>
      <c r="AA16" s="30"/>
      <c r="AB16" s="30"/>
      <c r="AC16" s="30"/>
      <c r="AD16" s="30"/>
      <c r="AE16" s="30"/>
    </row>
    <row r="17" spans="1:31" s="2" customFormat="1" ht="10.8" customHeight="1">
      <c r="A17" s="30"/>
      <c r="B17" s="31"/>
      <c r="C17" s="30"/>
      <c r="D17" s="30"/>
      <c r="E17" s="30"/>
      <c r="F17" s="30"/>
      <c r="G17" s="30"/>
      <c r="H17" s="30"/>
      <c r="I17" s="30"/>
      <c r="J17" s="30"/>
      <c r="K17" s="30"/>
      <c r="L17" s="40"/>
      <c r="S17" s="30"/>
      <c r="T17" s="30"/>
      <c r="U17" s="30"/>
      <c r="V17" s="30"/>
      <c r="W17" s="30"/>
      <c r="X17" s="30"/>
      <c r="Y17" s="30"/>
      <c r="Z17" s="30"/>
      <c r="AA17" s="30"/>
      <c r="AB17" s="30"/>
      <c r="AC17" s="30"/>
      <c r="AD17" s="30"/>
      <c r="AE17" s="30"/>
    </row>
    <row r="18" spans="1:31" s="2" customFormat="1" ht="12" customHeight="1">
      <c r="A18" s="30"/>
      <c r="B18" s="31"/>
      <c r="C18" s="30"/>
      <c r="D18" s="26" t="s">
        <v>27</v>
      </c>
      <c r="E18" s="30"/>
      <c r="F18" s="30"/>
      <c r="G18" s="30"/>
      <c r="H18" s="30"/>
      <c r="I18" s="26" t="s">
        <v>28</v>
      </c>
      <c r="J18" s="24" t="str">
        <f>IF('Rekapitulace stavby'!AN10="","",'Rekapitulace stavby'!AN10)</f>
        <v/>
      </c>
      <c r="K18" s="30"/>
      <c r="L18" s="40"/>
      <c r="S18" s="30"/>
      <c r="T18" s="30"/>
      <c r="U18" s="30"/>
      <c r="V18" s="30"/>
      <c r="W18" s="30"/>
      <c r="X18" s="30"/>
      <c r="Y18" s="30"/>
      <c r="Z18" s="30"/>
      <c r="AA18" s="30"/>
      <c r="AB18" s="30"/>
      <c r="AC18" s="30"/>
      <c r="AD18" s="30"/>
      <c r="AE18" s="30"/>
    </row>
    <row r="19" spans="1:31" s="2" customFormat="1" ht="18" customHeight="1">
      <c r="A19" s="30"/>
      <c r="B19" s="31"/>
      <c r="C19" s="30"/>
      <c r="D19" s="30"/>
      <c r="E19" s="24" t="str">
        <f>IF('Rekapitulace stavby'!E11="","",'Rekapitulace stavby'!E11)</f>
        <v>VŠB - TUO</v>
      </c>
      <c r="F19" s="30"/>
      <c r="G19" s="30"/>
      <c r="H19" s="30"/>
      <c r="I19" s="26" t="s">
        <v>30</v>
      </c>
      <c r="J19" s="24" t="str">
        <f>IF('Rekapitulace stavby'!AN11="","",'Rekapitulace stavby'!AN11)</f>
        <v/>
      </c>
      <c r="K19" s="30"/>
      <c r="L19" s="40"/>
      <c r="S19" s="30"/>
      <c r="T19" s="30"/>
      <c r="U19" s="30"/>
      <c r="V19" s="30"/>
      <c r="W19" s="30"/>
      <c r="X19" s="30"/>
      <c r="Y19" s="30"/>
      <c r="Z19" s="30"/>
      <c r="AA19" s="30"/>
      <c r="AB19" s="30"/>
      <c r="AC19" s="30"/>
      <c r="AD19" s="30"/>
      <c r="AE19" s="30"/>
    </row>
    <row r="20" spans="1:31" s="2" customFormat="1" ht="6.9" customHeight="1">
      <c r="A20" s="30"/>
      <c r="B20" s="31"/>
      <c r="C20" s="30"/>
      <c r="D20" s="30"/>
      <c r="E20" s="30"/>
      <c r="F20" s="30"/>
      <c r="G20" s="30"/>
      <c r="H20" s="30"/>
      <c r="I20" s="30"/>
      <c r="J20" s="30"/>
      <c r="K20" s="30"/>
      <c r="L20" s="40"/>
      <c r="S20" s="30"/>
      <c r="T20" s="30"/>
      <c r="U20" s="30"/>
      <c r="V20" s="30"/>
      <c r="W20" s="30"/>
      <c r="X20" s="30"/>
      <c r="Y20" s="30"/>
      <c r="Z20" s="30"/>
      <c r="AA20" s="30"/>
      <c r="AB20" s="30"/>
      <c r="AC20" s="30"/>
      <c r="AD20" s="30"/>
      <c r="AE20" s="30"/>
    </row>
    <row r="21" spans="1:31" s="2" customFormat="1" ht="12" customHeight="1">
      <c r="A21" s="30"/>
      <c r="B21" s="31"/>
      <c r="C21" s="30"/>
      <c r="D21" s="26" t="s">
        <v>31</v>
      </c>
      <c r="E21" s="30"/>
      <c r="F21" s="30"/>
      <c r="G21" s="30"/>
      <c r="H21" s="30"/>
      <c r="I21" s="26" t="s">
        <v>28</v>
      </c>
      <c r="J21" s="24" t="str">
        <f>'Rekapitulace stavby'!AN13</f>
        <v/>
      </c>
      <c r="K21" s="30"/>
      <c r="L21" s="40"/>
      <c r="S21" s="30"/>
      <c r="T21" s="30"/>
      <c r="U21" s="30"/>
      <c r="V21" s="30"/>
      <c r="W21" s="30"/>
      <c r="X21" s="30"/>
      <c r="Y21" s="30"/>
      <c r="Z21" s="30"/>
      <c r="AA21" s="30"/>
      <c r="AB21" s="30"/>
      <c r="AC21" s="30"/>
      <c r="AD21" s="30"/>
      <c r="AE21" s="30"/>
    </row>
    <row r="22" spans="1:31" s="2" customFormat="1" ht="18" customHeight="1">
      <c r="A22" s="30"/>
      <c r="B22" s="31"/>
      <c r="C22" s="30"/>
      <c r="D22" s="30"/>
      <c r="E22" s="238" t="str">
        <f>'Rekapitulace stavby'!E14</f>
        <v xml:space="preserve"> ---------------------------------------</v>
      </c>
      <c r="F22" s="238"/>
      <c r="G22" s="238"/>
      <c r="H22" s="238"/>
      <c r="I22" s="26" t="s">
        <v>30</v>
      </c>
      <c r="J22" s="24" t="str">
        <f>'Rekapitulace stavby'!AN14</f>
        <v/>
      </c>
      <c r="K22" s="30"/>
      <c r="L22" s="40"/>
      <c r="S22" s="30"/>
      <c r="T22" s="30"/>
      <c r="U22" s="30"/>
      <c r="V22" s="30"/>
      <c r="W22" s="30"/>
      <c r="X22" s="30"/>
      <c r="Y22" s="30"/>
      <c r="Z22" s="30"/>
      <c r="AA22" s="30"/>
      <c r="AB22" s="30"/>
      <c r="AC22" s="30"/>
      <c r="AD22" s="30"/>
      <c r="AE22" s="30"/>
    </row>
    <row r="23" spans="1:31" s="2" customFormat="1" ht="6.9" customHeight="1">
      <c r="A23" s="30"/>
      <c r="B23" s="31"/>
      <c r="C23" s="30"/>
      <c r="D23" s="30"/>
      <c r="E23" s="30"/>
      <c r="F23" s="30"/>
      <c r="G23" s="30"/>
      <c r="H23" s="30"/>
      <c r="I23" s="30"/>
      <c r="J23" s="30"/>
      <c r="K23" s="30"/>
      <c r="L23" s="40"/>
      <c r="S23" s="30"/>
      <c r="T23" s="30"/>
      <c r="U23" s="30"/>
      <c r="V23" s="30"/>
      <c r="W23" s="30"/>
      <c r="X23" s="30"/>
      <c r="Y23" s="30"/>
      <c r="Z23" s="30"/>
      <c r="AA23" s="30"/>
      <c r="AB23" s="30"/>
      <c r="AC23" s="30"/>
      <c r="AD23" s="30"/>
      <c r="AE23" s="30"/>
    </row>
    <row r="24" spans="1:31" s="2" customFormat="1" ht="12" customHeight="1">
      <c r="A24" s="30"/>
      <c r="B24" s="31"/>
      <c r="C24" s="30"/>
      <c r="D24" s="26" t="s">
        <v>33</v>
      </c>
      <c r="E24" s="30"/>
      <c r="F24" s="30"/>
      <c r="G24" s="30"/>
      <c r="H24" s="30"/>
      <c r="I24" s="26" t="s">
        <v>28</v>
      </c>
      <c r="J24" s="24" t="str">
        <f>IF('Rekapitulace stavby'!AN16="","",'Rekapitulace stavby'!AN16)</f>
        <v/>
      </c>
      <c r="K24" s="30"/>
      <c r="L24" s="40"/>
      <c r="S24" s="30"/>
      <c r="T24" s="30"/>
      <c r="U24" s="30"/>
      <c r="V24" s="30"/>
      <c r="W24" s="30"/>
      <c r="X24" s="30"/>
      <c r="Y24" s="30"/>
      <c r="Z24" s="30"/>
      <c r="AA24" s="30"/>
      <c r="AB24" s="30"/>
      <c r="AC24" s="30"/>
      <c r="AD24" s="30"/>
      <c r="AE24" s="30"/>
    </row>
    <row r="25" spans="1:31" s="2" customFormat="1" ht="18" customHeight="1">
      <c r="A25" s="30"/>
      <c r="B25" s="31"/>
      <c r="C25" s="30"/>
      <c r="D25" s="30"/>
      <c r="E25" s="24" t="str">
        <f>IF('Rekapitulace stavby'!E17="","",'Rekapitulace stavby'!E17)</f>
        <v>CHVÁLEK ATELIÉR s.r.o..</v>
      </c>
      <c r="F25" s="30"/>
      <c r="G25" s="30"/>
      <c r="H25" s="30"/>
      <c r="I25" s="26" t="s">
        <v>30</v>
      </c>
      <c r="J25" s="24" t="str">
        <f>IF('Rekapitulace stavby'!AN17="","",'Rekapitulace stavby'!AN17)</f>
        <v/>
      </c>
      <c r="K25" s="30"/>
      <c r="L25" s="40"/>
      <c r="S25" s="30"/>
      <c r="T25" s="30"/>
      <c r="U25" s="30"/>
      <c r="V25" s="30"/>
      <c r="W25" s="30"/>
      <c r="X25" s="30"/>
      <c r="Y25" s="30"/>
      <c r="Z25" s="30"/>
      <c r="AA25" s="30"/>
      <c r="AB25" s="30"/>
      <c r="AC25" s="30"/>
      <c r="AD25" s="30"/>
      <c r="AE25" s="30"/>
    </row>
    <row r="26" spans="1:31" s="2" customFormat="1" ht="6.9" customHeight="1">
      <c r="A26" s="30"/>
      <c r="B26" s="31"/>
      <c r="C26" s="30"/>
      <c r="D26" s="30"/>
      <c r="E26" s="30"/>
      <c r="F26" s="30"/>
      <c r="G26" s="30"/>
      <c r="H26" s="30"/>
      <c r="I26" s="30"/>
      <c r="J26" s="30"/>
      <c r="K26" s="30"/>
      <c r="L26" s="40"/>
      <c r="S26" s="30"/>
      <c r="T26" s="30"/>
      <c r="U26" s="30"/>
      <c r="V26" s="30"/>
      <c r="W26" s="30"/>
      <c r="X26" s="30"/>
      <c r="Y26" s="30"/>
      <c r="Z26" s="30"/>
      <c r="AA26" s="30"/>
      <c r="AB26" s="30"/>
      <c r="AC26" s="30"/>
      <c r="AD26" s="30"/>
      <c r="AE26" s="30"/>
    </row>
    <row r="27" spans="1:31" s="2" customFormat="1" ht="12" customHeight="1">
      <c r="A27" s="30"/>
      <c r="B27" s="31"/>
      <c r="C27" s="30"/>
      <c r="D27" s="26" t="s">
        <v>36</v>
      </c>
      <c r="E27" s="30"/>
      <c r="F27" s="30"/>
      <c r="G27" s="30"/>
      <c r="H27" s="30"/>
      <c r="I27" s="26" t="s">
        <v>28</v>
      </c>
      <c r="J27" s="24" t="str">
        <f>IF('Rekapitulace stavby'!AN19="","",'Rekapitulace stavby'!AN19)</f>
        <v/>
      </c>
      <c r="K27" s="30"/>
      <c r="L27" s="40"/>
      <c r="S27" s="30"/>
      <c r="T27" s="30"/>
      <c r="U27" s="30"/>
      <c r="V27" s="30"/>
      <c r="W27" s="30"/>
      <c r="X27" s="30"/>
      <c r="Y27" s="30"/>
      <c r="Z27" s="30"/>
      <c r="AA27" s="30"/>
      <c r="AB27" s="30"/>
      <c r="AC27" s="30"/>
      <c r="AD27" s="30"/>
      <c r="AE27" s="30"/>
    </row>
    <row r="28" spans="1:31" s="2" customFormat="1" ht="18" customHeight="1">
      <c r="A28" s="30"/>
      <c r="B28" s="31"/>
      <c r="C28" s="30"/>
      <c r="D28" s="30"/>
      <c r="E28" s="24" t="str">
        <f>IF('Rekapitulace stavby'!E20="","",'Rekapitulace stavby'!E20)</f>
        <v xml:space="preserve"> </v>
      </c>
      <c r="F28" s="30"/>
      <c r="G28" s="30"/>
      <c r="H28" s="30"/>
      <c r="I28" s="26" t="s">
        <v>30</v>
      </c>
      <c r="J28" s="24" t="str">
        <f>IF('Rekapitulace stavby'!AN20="","",'Rekapitulace stavby'!AN20)</f>
        <v/>
      </c>
      <c r="K28" s="30"/>
      <c r="L28" s="40"/>
      <c r="S28" s="30"/>
      <c r="T28" s="30"/>
      <c r="U28" s="30"/>
      <c r="V28" s="30"/>
      <c r="W28" s="30"/>
      <c r="X28" s="30"/>
      <c r="Y28" s="30"/>
      <c r="Z28" s="30"/>
      <c r="AA28" s="30"/>
      <c r="AB28" s="30"/>
      <c r="AC28" s="30"/>
      <c r="AD28" s="30"/>
      <c r="AE28" s="30"/>
    </row>
    <row r="29" spans="1:31" s="2" customFormat="1" ht="6.9" customHeight="1">
      <c r="A29" s="30"/>
      <c r="B29" s="31"/>
      <c r="C29" s="30"/>
      <c r="D29" s="30"/>
      <c r="E29" s="30"/>
      <c r="F29" s="30"/>
      <c r="G29" s="30"/>
      <c r="H29" s="30"/>
      <c r="I29" s="30"/>
      <c r="J29" s="30"/>
      <c r="K29" s="30"/>
      <c r="L29" s="40"/>
      <c r="S29" s="30"/>
      <c r="T29" s="30"/>
      <c r="U29" s="30"/>
      <c r="V29" s="30"/>
      <c r="W29" s="30"/>
      <c r="X29" s="30"/>
      <c r="Y29" s="30"/>
      <c r="Z29" s="30"/>
      <c r="AA29" s="30"/>
      <c r="AB29" s="30"/>
      <c r="AC29" s="30"/>
      <c r="AD29" s="30"/>
      <c r="AE29" s="30"/>
    </row>
    <row r="30" spans="1:31" s="2" customFormat="1" ht="12" customHeight="1">
      <c r="A30" s="30"/>
      <c r="B30" s="31"/>
      <c r="C30" s="30"/>
      <c r="D30" s="26" t="s">
        <v>38</v>
      </c>
      <c r="E30" s="30"/>
      <c r="F30" s="30"/>
      <c r="G30" s="30"/>
      <c r="H30" s="30"/>
      <c r="I30" s="30"/>
      <c r="J30" s="30"/>
      <c r="K30" s="30"/>
      <c r="L30" s="40"/>
      <c r="S30" s="30"/>
      <c r="T30" s="30"/>
      <c r="U30" s="30"/>
      <c r="V30" s="30"/>
      <c r="W30" s="30"/>
      <c r="X30" s="30"/>
      <c r="Y30" s="30"/>
      <c r="Z30" s="30"/>
      <c r="AA30" s="30"/>
      <c r="AB30" s="30"/>
      <c r="AC30" s="30"/>
      <c r="AD30" s="30"/>
      <c r="AE30" s="30"/>
    </row>
    <row r="31" spans="1:31" s="8" customFormat="1" ht="95.25" customHeight="1">
      <c r="A31" s="94"/>
      <c r="B31" s="95"/>
      <c r="C31" s="94"/>
      <c r="D31" s="94"/>
      <c r="E31" s="215" t="s">
        <v>39</v>
      </c>
      <c r="F31" s="215"/>
      <c r="G31" s="215"/>
      <c r="H31" s="215"/>
      <c r="I31" s="94"/>
      <c r="J31" s="94"/>
      <c r="K31" s="94"/>
      <c r="L31" s="96"/>
      <c r="S31" s="94"/>
      <c r="T31" s="94"/>
      <c r="U31" s="94"/>
      <c r="V31" s="94"/>
      <c r="W31" s="94"/>
      <c r="X31" s="94"/>
      <c r="Y31" s="94"/>
      <c r="Z31" s="94"/>
      <c r="AA31" s="94"/>
      <c r="AB31" s="94"/>
      <c r="AC31" s="94"/>
      <c r="AD31" s="94"/>
      <c r="AE31" s="94"/>
    </row>
    <row r="32" spans="1:31" s="2" customFormat="1" ht="6.9" customHeight="1">
      <c r="A32" s="30"/>
      <c r="B32" s="31"/>
      <c r="C32" s="30"/>
      <c r="D32" s="30"/>
      <c r="E32" s="30"/>
      <c r="F32" s="30"/>
      <c r="G32" s="30"/>
      <c r="H32" s="30"/>
      <c r="I32" s="30"/>
      <c r="J32" s="30"/>
      <c r="K32" s="30"/>
      <c r="L32" s="40"/>
      <c r="S32" s="30"/>
      <c r="T32" s="30"/>
      <c r="U32" s="30"/>
      <c r="V32" s="30"/>
      <c r="W32" s="30"/>
      <c r="X32" s="30"/>
      <c r="Y32" s="30"/>
      <c r="Z32" s="30"/>
      <c r="AA32" s="30"/>
      <c r="AB32" s="30"/>
      <c r="AC32" s="30"/>
      <c r="AD32" s="30"/>
      <c r="AE32" s="30"/>
    </row>
    <row r="33" spans="1:31" s="2" customFormat="1" ht="6.9"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25.35" customHeight="1">
      <c r="A34" s="30"/>
      <c r="B34" s="31"/>
      <c r="C34" s="30"/>
      <c r="D34" s="97" t="s">
        <v>40</v>
      </c>
      <c r="E34" s="30"/>
      <c r="F34" s="30"/>
      <c r="G34" s="30"/>
      <c r="H34" s="30"/>
      <c r="I34" s="30"/>
      <c r="J34" s="69">
        <f>ROUND(J148, 2)</f>
        <v>0</v>
      </c>
      <c r="K34" s="30"/>
      <c r="L34" s="40"/>
      <c r="S34" s="30"/>
      <c r="T34" s="30"/>
      <c r="U34" s="30"/>
      <c r="V34" s="30"/>
      <c r="W34" s="30"/>
      <c r="X34" s="30"/>
      <c r="Y34" s="30"/>
      <c r="Z34" s="30"/>
      <c r="AA34" s="30"/>
      <c r="AB34" s="30"/>
      <c r="AC34" s="30"/>
      <c r="AD34" s="30"/>
      <c r="AE34" s="30"/>
    </row>
    <row r="35" spans="1:31" s="2" customFormat="1" ht="6.9" customHeight="1">
      <c r="A35" s="30"/>
      <c r="B35" s="31"/>
      <c r="C35" s="30"/>
      <c r="D35" s="64"/>
      <c r="E35" s="64"/>
      <c r="F35" s="64"/>
      <c r="G35" s="64"/>
      <c r="H35" s="64"/>
      <c r="I35" s="64"/>
      <c r="J35" s="64"/>
      <c r="K35" s="64"/>
      <c r="L35" s="40"/>
      <c r="S35" s="30"/>
      <c r="T35" s="30"/>
      <c r="U35" s="30"/>
      <c r="V35" s="30"/>
      <c r="W35" s="30"/>
      <c r="X35" s="30"/>
      <c r="Y35" s="30"/>
      <c r="Z35" s="30"/>
      <c r="AA35" s="30"/>
      <c r="AB35" s="30"/>
      <c r="AC35" s="30"/>
      <c r="AD35" s="30"/>
      <c r="AE35" s="30"/>
    </row>
    <row r="36" spans="1:31" s="2" customFormat="1" ht="14.4" customHeight="1">
      <c r="A36" s="30"/>
      <c r="B36" s="31"/>
      <c r="C36" s="30"/>
      <c r="D36" s="30"/>
      <c r="E36" s="30"/>
      <c r="F36" s="34" t="s">
        <v>42</v>
      </c>
      <c r="G36" s="30"/>
      <c r="H36" s="30"/>
      <c r="I36" s="34" t="s">
        <v>41</v>
      </c>
      <c r="J36" s="34" t="s">
        <v>43</v>
      </c>
      <c r="K36" s="30"/>
      <c r="L36" s="40"/>
      <c r="S36" s="30"/>
      <c r="T36" s="30"/>
      <c r="U36" s="30"/>
      <c r="V36" s="30"/>
      <c r="W36" s="30"/>
      <c r="X36" s="30"/>
      <c r="Y36" s="30"/>
      <c r="Z36" s="30"/>
      <c r="AA36" s="30"/>
      <c r="AB36" s="30"/>
      <c r="AC36" s="30"/>
      <c r="AD36" s="30"/>
      <c r="AE36" s="30"/>
    </row>
    <row r="37" spans="1:31" s="2" customFormat="1" ht="14.4" customHeight="1">
      <c r="A37" s="30"/>
      <c r="B37" s="31"/>
      <c r="C37" s="30"/>
      <c r="D37" s="98" t="s">
        <v>44</v>
      </c>
      <c r="E37" s="26" t="s">
        <v>45</v>
      </c>
      <c r="F37" s="99">
        <f>ROUND((SUM(BE148:BE537)),  2)</f>
        <v>0</v>
      </c>
      <c r="G37" s="30"/>
      <c r="H37" s="30"/>
      <c r="I37" s="100">
        <v>0.21</v>
      </c>
      <c r="J37" s="99">
        <f>ROUND(((SUM(BE148:BE537))*I37),  2)</f>
        <v>0</v>
      </c>
      <c r="K37" s="30"/>
      <c r="L37" s="40"/>
      <c r="S37" s="30"/>
      <c r="T37" s="30"/>
      <c r="U37" s="30"/>
      <c r="V37" s="30"/>
      <c r="W37" s="30"/>
      <c r="X37" s="30"/>
      <c r="Y37" s="30"/>
      <c r="Z37" s="30"/>
      <c r="AA37" s="30"/>
      <c r="AB37" s="30"/>
      <c r="AC37" s="30"/>
      <c r="AD37" s="30"/>
      <c r="AE37" s="30"/>
    </row>
    <row r="38" spans="1:31" s="2" customFormat="1" ht="14.4" customHeight="1">
      <c r="A38" s="30"/>
      <c r="B38" s="31"/>
      <c r="C38" s="30"/>
      <c r="D38" s="30"/>
      <c r="E38" s="26" t="s">
        <v>46</v>
      </c>
      <c r="F38" s="99">
        <f>ROUND((SUM(BF148:BF537)),  2)</f>
        <v>0</v>
      </c>
      <c r="G38" s="30"/>
      <c r="H38" s="30"/>
      <c r="I38" s="100">
        <v>0.15</v>
      </c>
      <c r="J38" s="99">
        <f>ROUND(((SUM(BF148:BF537))*I38),  2)</f>
        <v>0</v>
      </c>
      <c r="K38" s="30"/>
      <c r="L38" s="40"/>
      <c r="S38" s="30"/>
      <c r="T38" s="30"/>
      <c r="U38" s="30"/>
      <c r="V38" s="30"/>
      <c r="W38" s="30"/>
      <c r="X38" s="30"/>
      <c r="Y38" s="30"/>
      <c r="Z38" s="30"/>
      <c r="AA38" s="30"/>
      <c r="AB38" s="30"/>
      <c r="AC38" s="30"/>
      <c r="AD38" s="30"/>
      <c r="AE38" s="30"/>
    </row>
    <row r="39" spans="1:31" s="2" customFormat="1" ht="14.4" hidden="1" customHeight="1">
      <c r="A39" s="30"/>
      <c r="B39" s="31"/>
      <c r="C39" s="30"/>
      <c r="D39" s="30"/>
      <c r="E39" s="26" t="s">
        <v>47</v>
      </c>
      <c r="F39" s="99">
        <f>ROUND((SUM(BG148:BG537)),  2)</f>
        <v>0</v>
      </c>
      <c r="G39" s="30"/>
      <c r="H39" s="30"/>
      <c r="I39" s="100">
        <v>0.21</v>
      </c>
      <c r="J39" s="99">
        <f>0</f>
        <v>0</v>
      </c>
      <c r="K39" s="30"/>
      <c r="L39" s="40"/>
      <c r="S39" s="30"/>
      <c r="T39" s="30"/>
      <c r="U39" s="30"/>
      <c r="V39" s="30"/>
      <c r="W39" s="30"/>
      <c r="X39" s="30"/>
      <c r="Y39" s="30"/>
      <c r="Z39" s="30"/>
      <c r="AA39" s="30"/>
      <c r="AB39" s="30"/>
      <c r="AC39" s="30"/>
      <c r="AD39" s="30"/>
      <c r="AE39" s="30"/>
    </row>
    <row r="40" spans="1:31" s="2" customFormat="1" ht="14.4" hidden="1" customHeight="1">
      <c r="A40" s="30"/>
      <c r="B40" s="31"/>
      <c r="C40" s="30"/>
      <c r="D40" s="30"/>
      <c r="E40" s="26" t="s">
        <v>48</v>
      </c>
      <c r="F40" s="99">
        <f>ROUND((SUM(BH148:BH537)),  2)</f>
        <v>0</v>
      </c>
      <c r="G40" s="30"/>
      <c r="H40" s="30"/>
      <c r="I40" s="100">
        <v>0.15</v>
      </c>
      <c r="J40" s="99">
        <f>0</f>
        <v>0</v>
      </c>
      <c r="K40" s="30"/>
      <c r="L40" s="40"/>
      <c r="S40" s="30"/>
      <c r="T40" s="30"/>
      <c r="U40" s="30"/>
      <c r="V40" s="30"/>
      <c r="W40" s="30"/>
      <c r="X40" s="30"/>
      <c r="Y40" s="30"/>
      <c r="Z40" s="30"/>
      <c r="AA40" s="30"/>
      <c r="AB40" s="30"/>
      <c r="AC40" s="30"/>
      <c r="AD40" s="30"/>
      <c r="AE40" s="30"/>
    </row>
    <row r="41" spans="1:31" s="2" customFormat="1" ht="14.4" hidden="1" customHeight="1">
      <c r="A41" s="30"/>
      <c r="B41" s="31"/>
      <c r="C41" s="30"/>
      <c r="D41" s="30"/>
      <c r="E41" s="26" t="s">
        <v>49</v>
      </c>
      <c r="F41" s="99">
        <f>ROUND((SUM(BI148:BI537)),  2)</f>
        <v>0</v>
      </c>
      <c r="G41" s="30"/>
      <c r="H41" s="30"/>
      <c r="I41" s="100">
        <v>0</v>
      </c>
      <c r="J41" s="99">
        <f>0</f>
        <v>0</v>
      </c>
      <c r="K41" s="30"/>
      <c r="L41" s="40"/>
      <c r="S41" s="30"/>
      <c r="T41" s="30"/>
      <c r="U41" s="30"/>
      <c r="V41" s="30"/>
      <c r="W41" s="30"/>
      <c r="X41" s="30"/>
      <c r="Y41" s="30"/>
      <c r="Z41" s="30"/>
      <c r="AA41" s="30"/>
      <c r="AB41" s="30"/>
      <c r="AC41" s="30"/>
      <c r="AD41" s="30"/>
      <c r="AE41" s="30"/>
    </row>
    <row r="42" spans="1:31" s="2" customFormat="1" ht="6.9"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2" customFormat="1" ht="25.35" customHeight="1">
      <c r="A43" s="30"/>
      <c r="B43" s="31"/>
      <c r="C43" s="101"/>
      <c r="D43" s="102" t="s">
        <v>50</v>
      </c>
      <c r="E43" s="58"/>
      <c r="F43" s="58"/>
      <c r="G43" s="103" t="s">
        <v>51</v>
      </c>
      <c r="H43" s="104" t="s">
        <v>52</v>
      </c>
      <c r="I43" s="58"/>
      <c r="J43" s="105">
        <f>SUM(J34:J41)</f>
        <v>0</v>
      </c>
      <c r="K43" s="106"/>
      <c r="L43" s="40"/>
      <c r="S43" s="30"/>
      <c r="T43" s="30"/>
      <c r="U43" s="30"/>
      <c r="V43" s="30"/>
      <c r="W43" s="30"/>
      <c r="X43" s="30"/>
      <c r="Y43" s="30"/>
      <c r="Z43" s="30"/>
      <c r="AA43" s="30"/>
      <c r="AB43" s="30"/>
      <c r="AC43" s="30"/>
      <c r="AD43" s="30"/>
      <c r="AE43" s="30"/>
    </row>
    <row r="44" spans="1:31" s="2" customFormat="1" ht="14.4" customHeight="1">
      <c r="A44" s="30"/>
      <c r="B44" s="31"/>
      <c r="C44" s="30"/>
      <c r="D44" s="30"/>
      <c r="E44" s="30"/>
      <c r="F44" s="30"/>
      <c r="G44" s="30"/>
      <c r="H44" s="30"/>
      <c r="I44" s="30"/>
      <c r="J44" s="30"/>
      <c r="K44" s="30"/>
      <c r="L44" s="40"/>
      <c r="S44" s="30"/>
      <c r="T44" s="30"/>
      <c r="U44" s="30"/>
      <c r="V44" s="30"/>
      <c r="W44" s="30"/>
      <c r="X44" s="30"/>
      <c r="Y44" s="30"/>
      <c r="Z44" s="30"/>
      <c r="AA44" s="30"/>
      <c r="AB44" s="30"/>
      <c r="AC44" s="30"/>
      <c r="AD44" s="30"/>
      <c r="AE44" s="3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40"/>
      <c r="D50" s="41" t="s">
        <v>53</v>
      </c>
      <c r="E50" s="42"/>
      <c r="F50" s="42"/>
      <c r="G50" s="41" t="s">
        <v>54</v>
      </c>
      <c r="H50" s="42"/>
      <c r="I50" s="42"/>
      <c r="J50" s="42"/>
      <c r="K50" s="42"/>
      <c r="L50" s="40"/>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30"/>
      <c r="B61" s="31"/>
      <c r="C61" s="30"/>
      <c r="D61" s="43" t="s">
        <v>55</v>
      </c>
      <c r="E61" s="33"/>
      <c r="F61" s="107" t="s">
        <v>56</v>
      </c>
      <c r="G61" s="43" t="s">
        <v>55</v>
      </c>
      <c r="H61" s="33"/>
      <c r="I61" s="33"/>
      <c r="J61" s="108" t="s">
        <v>56</v>
      </c>
      <c r="K61" s="33"/>
      <c r="L61" s="40"/>
      <c r="S61" s="30"/>
      <c r="T61" s="30"/>
      <c r="U61" s="30"/>
      <c r="V61" s="30"/>
      <c r="W61" s="30"/>
      <c r="X61" s="30"/>
      <c r="Y61" s="30"/>
      <c r="Z61" s="30"/>
      <c r="AA61" s="30"/>
      <c r="AB61" s="30"/>
      <c r="AC61" s="30"/>
      <c r="AD61" s="30"/>
      <c r="AE61" s="30"/>
    </row>
    <row r="62" spans="1:31">
      <c r="B62" s="20"/>
      <c r="L62" s="20"/>
    </row>
    <row r="63" spans="1:31">
      <c r="B63" s="20"/>
      <c r="L63" s="20"/>
    </row>
    <row r="64" spans="1:31">
      <c r="B64" s="20"/>
      <c r="L64" s="20"/>
    </row>
    <row r="65" spans="1:31" s="2" customFormat="1" ht="13.2">
      <c r="A65" s="30"/>
      <c r="B65" s="31"/>
      <c r="C65" s="30"/>
      <c r="D65" s="41" t="s">
        <v>57</v>
      </c>
      <c r="E65" s="44"/>
      <c r="F65" s="44"/>
      <c r="G65" s="41" t="s">
        <v>58</v>
      </c>
      <c r="H65" s="44"/>
      <c r="I65" s="44"/>
      <c r="J65" s="44"/>
      <c r="K65" s="44"/>
      <c r="L65" s="40"/>
      <c r="S65" s="30"/>
      <c r="T65" s="30"/>
      <c r="U65" s="30"/>
      <c r="V65" s="30"/>
      <c r="W65" s="30"/>
      <c r="X65" s="30"/>
      <c r="Y65" s="30"/>
      <c r="Z65" s="30"/>
      <c r="AA65" s="30"/>
      <c r="AB65" s="30"/>
      <c r="AC65" s="30"/>
      <c r="AD65" s="30"/>
      <c r="AE65" s="30"/>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30"/>
      <c r="B76" s="31"/>
      <c r="C76" s="30"/>
      <c r="D76" s="43" t="s">
        <v>55</v>
      </c>
      <c r="E76" s="33"/>
      <c r="F76" s="107" t="s">
        <v>56</v>
      </c>
      <c r="G76" s="43" t="s">
        <v>55</v>
      </c>
      <c r="H76" s="33"/>
      <c r="I76" s="33"/>
      <c r="J76" s="108" t="s">
        <v>56</v>
      </c>
      <c r="K76" s="33"/>
      <c r="L76" s="40"/>
      <c r="S76" s="30"/>
      <c r="T76" s="30"/>
      <c r="U76" s="30"/>
      <c r="V76" s="30"/>
      <c r="W76" s="30"/>
      <c r="X76" s="30"/>
      <c r="Y76" s="30"/>
      <c r="Z76" s="30"/>
      <c r="AA76" s="30"/>
      <c r="AB76" s="30"/>
      <c r="AC76" s="30"/>
      <c r="AD76" s="30"/>
      <c r="AE76" s="30"/>
    </row>
    <row r="77" spans="1:31" s="2" customFormat="1" ht="14.4"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 customHeight="1">
      <c r="A82" s="30"/>
      <c r="B82" s="31"/>
      <c r="C82" s="21" t="s">
        <v>110</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6"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40" t="str">
        <f>E7</f>
        <v>Akumulace dešťových vod budovy víceúčelové sportovní haly v areálu VŠB-TUO</v>
      </c>
      <c r="F85" s="241"/>
      <c r="G85" s="241"/>
      <c r="H85" s="241"/>
      <c r="I85" s="30"/>
      <c r="J85" s="30"/>
      <c r="K85" s="30"/>
      <c r="L85" s="40"/>
      <c r="S85" s="30"/>
      <c r="T85" s="30"/>
      <c r="U85" s="30"/>
      <c r="V85" s="30"/>
      <c r="W85" s="30"/>
      <c r="X85" s="30"/>
      <c r="Y85" s="30"/>
      <c r="Z85" s="30"/>
      <c r="AA85" s="30"/>
      <c r="AB85" s="30"/>
      <c r="AC85" s="30"/>
      <c r="AD85" s="30"/>
      <c r="AE85" s="30"/>
    </row>
    <row r="86" spans="1:31" s="1" customFormat="1" ht="12" customHeight="1">
      <c r="B86" s="20"/>
      <c r="C86" s="26" t="s">
        <v>107</v>
      </c>
      <c r="L86" s="20"/>
    </row>
    <row r="87" spans="1:31" s="1" customFormat="1" ht="16.5" customHeight="1">
      <c r="B87" s="20"/>
      <c r="E87" s="240">
        <v>1</v>
      </c>
      <c r="F87" s="214"/>
      <c r="G87" s="214"/>
      <c r="H87" s="214"/>
      <c r="L87" s="20"/>
    </row>
    <row r="88" spans="1:31" s="1" customFormat="1" ht="12" customHeight="1">
      <c r="B88" s="20"/>
      <c r="C88" s="26" t="s">
        <v>108</v>
      </c>
      <c r="L88" s="20"/>
    </row>
    <row r="89" spans="1:31" s="2" customFormat="1" ht="16.5" customHeight="1">
      <c r="A89" s="30"/>
      <c r="B89" s="31"/>
      <c r="C89" s="30"/>
      <c r="D89" s="30"/>
      <c r="E89" s="242" t="s">
        <v>280</v>
      </c>
      <c r="F89" s="239"/>
      <c r="G89" s="239"/>
      <c r="H89" s="239"/>
      <c r="I89" s="30"/>
      <c r="J89" s="30"/>
      <c r="K89" s="30"/>
      <c r="L89" s="40"/>
      <c r="S89" s="30"/>
      <c r="T89" s="30"/>
      <c r="U89" s="30"/>
      <c r="V89" s="30"/>
      <c r="W89" s="30"/>
      <c r="X89" s="30"/>
      <c r="Y89" s="30"/>
      <c r="Z89" s="30"/>
      <c r="AA89" s="30"/>
      <c r="AB89" s="30"/>
      <c r="AC89" s="30"/>
      <c r="AD89" s="30"/>
      <c r="AE89" s="30"/>
    </row>
    <row r="90" spans="1:31" s="2" customFormat="1" ht="12" customHeight="1">
      <c r="A90" s="30"/>
      <c r="B90" s="31"/>
      <c r="C90" s="26" t="s">
        <v>281</v>
      </c>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6.5" customHeight="1">
      <c r="A91" s="30"/>
      <c r="B91" s="31"/>
      <c r="C91" s="30"/>
      <c r="D91" s="30"/>
      <c r="E91" s="208" t="str">
        <f>E13</f>
        <v>1 - Stavebně technické řešení</v>
      </c>
      <c r="F91" s="239"/>
      <c r="G91" s="239"/>
      <c r="H91" s="239"/>
      <c r="I91" s="30"/>
      <c r="J91" s="30"/>
      <c r="K91" s="30"/>
      <c r="L91" s="40"/>
      <c r="S91" s="30"/>
      <c r="T91" s="30"/>
      <c r="U91" s="30"/>
      <c r="V91" s="30"/>
      <c r="W91" s="30"/>
      <c r="X91" s="30"/>
      <c r="Y91" s="30"/>
      <c r="Z91" s="30"/>
      <c r="AA91" s="30"/>
      <c r="AB91" s="30"/>
      <c r="AC91" s="30"/>
      <c r="AD91" s="30"/>
      <c r="AE91" s="30"/>
    </row>
    <row r="92" spans="1:31" s="2" customFormat="1" ht="6.9"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2" customHeight="1">
      <c r="A93" s="30"/>
      <c r="B93" s="31"/>
      <c r="C93" s="26" t="s">
        <v>20</v>
      </c>
      <c r="D93" s="30"/>
      <c r="E93" s="30"/>
      <c r="F93" s="24" t="str">
        <f>F16</f>
        <v xml:space="preserve"> </v>
      </c>
      <c r="G93" s="30"/>
      <c r="H93" s="30"/>
      <c r="I93" s="26" t="s">
        <v>22</v>
      </c>
      <c r="J93" s="53">
        <f>IF(J16="","",J16)</f>
        <v>44638</v>
      </c>
      <c r="K93" s="30"/>
      <c r="L93" s="40"/>
      <c r="S93" s="30"/>
      <c r="T93" s="30"/>
      <c r="U93" s="30"/>
      <c r="V93" s="30"/>
      <c r="W93" s="30"/>
      <c r="X93" s="30"/>
      <c r="Y93" s="30"/>
      <c r="Z93" s="30"/>
      <c r="AA93" s="30"/>
      <c r="AB93" s="30"/>
      <c r="AC93" s="30"/>
      <c r="AD93" s="30"/>
      <c r="AE93" s="30"/>
    </row>
    <row r="94" spans="1:31" s="2" customFormat="1" ht="6.9" customHeight="1">
      <c r="A94" s="30"/>
      <c r="B94" s="31"/>
      <c r="C94" s="30"/>
      <c r="D94" s="30"/>
      <c r="E94" s="30"/>
      <c r="F94" s="30"/>
      <c r="G94" s="30"/>
      <c r="H94" s="30"/>
      <c r="I94" s="30"/>
      <c r="J94" s="30"/>
      <c r="K94" s="30"/>
      <c r="L94" s="40"/>
      <c r="S94" s="30"/>
      <c r="T94" s="30"/>
      <c r="U94" s="30"/>
      <c r="V94" s="30"/>
      <c r="W94" s="30"/>
      <c r="X94" s="30"/>
      <c r="Y94" s="30"/>
      <c r="Z94" s="30"/>
      <c r="AA94" s="30"/>
      <c r="AB94" s="30"/>
      <c r="AC94" s="30"/>
      <c r="AD94" s="30"/>
      <c r="AE94" s="30"/>
    </row>
    <row r="95" spans="1:31" s="2" customFormat="1" ht="25.65" customHeight="1">
      <c r="A95" s="30"/>
      <c r="B95" s="31"/>
      <c r="C95" s="26" t="s">
        <v>27</v>
      </c>
      <c r="D95" s="30"/>
      <c r="E95" s="30"/>
      <c r="F95" s="24" t="str">
        <f>E19</f>
        <v>VŠB - TUO</v>
      </c>
      <c r="G95" s="30"/>
      <c r="H95" s="30"/>
      <c r="I95" s="26" t="s">
        <v>33</v>
      </c>
      <c r="J95" s="28" t="str">
        <f>E25</f>
        <v>CHVÁLEK ATELIÉR s.r.o..</v>
      </c>
      <c r="K95" s="30"/>
      <c r="L95" s="40"/>
      <c r="S95" s="30"/>
      <c r="T95" s="30"/>
      <c r="U95" s="30"/>
      <c r="V95" s="30"/>
      <c r="W95" s="30"/>
      <c r="X95" s="30"/>
      <c r="Y95" s="30"/>
      <c r="Z95" s="30"/>
      <c r="AA95" s="30"/>
      <c r="AB95" s="30"/>
      <c r="AC95" s="30"/>
      <c r="AD95" s="30"/>
      <c r="AE95" s="30"/>
    </row>
    <row r="96" spans="1:31" s="2" customFormat="1" ht="15.15" customHeight="1">
      <c r="A96" s="30"/>
      <c r="B96" s="31"/>
      <c r="C96" s="26" t="s">
        <v>31</v>
      </c>
      <c r="D96" s="30"/>
      <c r="E96" s="30"/>
      <c r="F96" s="24" t="str">
        <f>IF(E22="","",E22)</f>
        <v xml:space="preserve"> ---------------------------------------</v>
      </c>
      <c r="G96" s="30"/>
      <c r="H96" s="30"/>
      <c r="I96" s="26" t="s">
        <v>36</v>
      </c>
      <c r="J96" s="28" t="str">
        <f>E28</f>
        <v xml:space="preserve"> </v>
      </c>
      <c r="K96" s="30"/>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9.25" customHeight="1">
      <c r="A98" s="30"/>
      <c r="B98" s="31"/>
      <c r="C98" s="109" t="s">
        <v>111</v>
      </c>
      <c r="D98" s="101"/>
      <c r="E98" s="101"/>
      <c r="F98" s="101"/>
      <c r="G98" s="101"/>
      <c r="H98" s="101"/>
      <c r="I98" s="101"/>
      <c r="J98" s="110" t="s">
        <v>112</v>
      </c>
      <c r="K98" s="101"/>
      <c r="L98" s="40"/>
      <c r="S98" s="30"/>
      <c r="T98" s="30"/>
      <c r="U98" s="30"/>
      <c r="V98" s="30"/>
      <c r="W98" s="30"/>
      <c r="X98" s="30"/>
      <c r="Y98" s="30"/>
      <c r="Z98" s="30"/>
      <c r="AA98" s="30"/>
      <c r="AB98" s="30"/>
      <c r="AC98" s="30"/>
      <c r="AD98" s="30"/>
      <c r="AE98" s="30"/>
    </row>
    <row r="99" spans="1:47" s="2" customFormat="1" ht="10.35" customHeight="1">
      <c r="A99" s="30"/>
      <c r="B99" s="31"/>
      <c r="C99" s="30"/>
      <c r="D99" s="30"/>
      <c r="E99" s="30"/>
      <c r="F99" s="30"/>
      <c r="G99" s="30"/>
      <c r="H99" s="30"/>
      <c r="I99" s="30"/>
      <c r="J99" s="30"/>
      <c r="K99" s="30"/>
      <c r="L99" s="40"/>
      <c r="S99" s="30"/>
      <c r="T99" s="30"/>
      <c r="U99" s="30"/>
      <c r="V99" s="30"/>
      <c r="W99" s="30"/>
      <c r="X99" s="30"/>
      <c r="Y99" s="30"/>
      <c r="Z99" s="30"/>
      <c r="AA99" s="30"/>
      <c r="AB99" s="30"/>
      <c r="AC99" s="30"/>
      <c r="AD99" s="30"/>
      <c r="AE99" s="30"/>
    </row>
    <row r="100" spans="1:47" s="2" customFormat="1" ht="22.8" customHeight="1">
      <c r="A100" s="30"/>
      <c r="B100" s="31"/>
      <c r="C100" s="111" t="s">
        <v>113</v>
      </c>
      <c r="D100" s="30"/>
      <c r="E100" s="30"/>
      <c r="F100" s="30"/>
      <c r="G100" s="30"/>
      <c r="H100" s="30"/>
      <c r="I100" s="30"/>
      <c r="J100" s="69">
        <f>J148</f>
        <v>0</v>
      </c>
      <c r="K100" s="30"/>
      <c r="L100" s="40"/>
      <c r="S100" s="30"/>
      <c r="T100" s="30"/>
      <c r="U100" s="30"/>
      <c r="V100" s="30"/>
      <c r="W100" s="30"/>
      <c r="X100" s="30"/>
      <c r="Y100" s="30"/>
      <c r="Z100" s="30"/>
      <c r="AA100" s="30"/>
      <c r="AB100" s="30"/>
      <c r="AC100" s="30"/>
      <c r="AD100" s="30"/>
      <c r="AE100" s="30"/>
      <c r="AU100" s="17" t="s">
        <v>114</v>
      </c>
    </row>
    <row r="101" spans="1:47" s="9" customFormat="1" ht="24.9" customHeight="1">
      <c r="B101" s="112"/>
      <c r="D101" s="113" t="s">
        <v>115</v>
      </c>
      <c r="E101" s="114"/>
      <c r="F101" s="114"/>
      <c r="G101" s="114"/>
      <c r="H101" s="114"/>
      <c r="I101" s="114"/>
      <c r="J101" s="115">
        <f>J149</f>
        <v>0</v>
      </c>
      <c r="L101" s="112"/>
    </row>
    <row r="102" spans="1:47" s="10" customFormat="1" ht="19.95" customHeight="1">
      <c r="B102" s="116"/>
      <c r="D102" s="117" t="s">
        <v>282</v>
      </c>
      <c r="E102" s="118"/>
      <c r="F102" s="118"/>
      <c r="G102" s="118"/>
      <c r="H102" s="118"/>
      <c r="I102" s="118"/>
      <c r="J102" s="119">
        <f>J150</f>
        <v>0</v>
      </c>
      <c r="L102" s="116"/>
    </row>
    <row r="103" spans="1:47" s="10" customFormat="1" ht="19.95" customHeight="1">
      <c r="B103" s="116"/>
      <c r="D103" s="117" t="s">
        <v>283</v>
      </c>
      <c r="E103" s="118"/>
      <c r="F103" s="118"/>
      <c r="G103" s="118"/>
      <c r="H103" s="118"/>
      <c r="I103" s="118"/>
      <c r="J103" s="119">
        <f>J151</f>
        <v>0</v>
      </c>
      <c r="L103" s="116"/>
    </row>
    <row r="104" spans="1:47" s="10" customFormat="1" ht="19.95" customHeight="1">
      <c r="B104" s="116"/>
      <c r="D104" s="117" t="s">
        <v>284</v>
      </c>
      <c r="E104" s="118"/>
      <c r="F104" s="118"/>
      <c r="G104" s="118"/>
      <c r="H104" s="118"/>
      <c r="I104" s="118"/>
      <c r="J104" s="119">
        <f>J192</f>
        <v>0</v>
      </c>
      <c r="L104" s="116"/>
    </row>
    <row r="105" spans="1:47" s="10" customFormat="1" ht="19.95" customHeight="1">
      <c r="B105" s="116"/>
      <c r="D105" s="117" t="s">
        <v>285</v>
      </c>
      <c r="E105" s="118"/>
      <c r="F105" s="118"/>
      <c r="G105" s="118"/>
      <c r="H105" s="118"/>
      <c r="I105" s="118"/>
      <c r="J105" s="119">
        <f>J225</f>
        <v>0</v>
      </c>
      <c r="L105" s="116"/>
    </row>
    <row r="106" spans="1:47" s="10" customFormat="1" ht="19.95" customHeight="1">
      <c r="B106" s="116"/>
      <c r="D106" s="117" t="s">
        <v>286</v>
      </c>
      <c r="E106" s="118"/>
      <c r="F106" s="118"/>
      <c r="G106" s="118"/>
      <c r="H106" s="118"/>
      <c r="I106" s="118"/>
      <c r="J106" s="119">
        <f>J233</f>
        <v>0</v>
      </c>
      <c r="L106" s="116"/>
    </row>
    <row r="107" spans="1:47" s="10" customFormat="1" ht="19.95" customHeight="1">
      <c r="B107" s="116"/>
      <c r="D107" s="117" t="s">
        <v>287</v>
      </c>
      <c r="E107" s="118"/>
      <c r="F107" s="118"/>
      <c r="G107" s="118"/>
      <c r="H107" s="118"/>
      <c r="I107" s="118"/>
      <c r="J107" s="119">
        <f>J240</f>
        <v>0</v>
      </c>
      <c r="L107" s="116"/>
    </row>
    <row r="108" spans="1:47" s="10" customFormat="1" ht="19.95" customHeight="1">
      <c r="B108" s="116"/>
      <c r="D108" s="117" t="s">
        <v>288</v>
      </c>
      <c r="E108" s="118"/>
      <c r="F108" s="118"/>
      <c r="G108" s="118"/>
      <c r="H108" s="118"/>
      <c r="I108" s="118"/>
      <c r="J108" s="119">
        <f>J265</f>
        <v>0</v>
      </c>
      <c r="L108" s="116"/>
    </row>
    <row r="109" spans="1:47" s="10" customFormat="1" ht="19.95" customHeight="1">
      <c r="B109" s="116"/>
      <c r="D109" s="117" t="s">
        <v>289</v>
      </c>
      <c r="E109" s="118"/>
      <c r="F109" s="118"/>
      <c r="G109" s="118"/>
      <c r="H109" s="118"/>
      <c r="I109" s="118"/>
      <c r="J109" s="119">
        <f>J266</f>
        <v>0</v>
      </c>
      <c r="L109" s="116"/>
    </row>
    <row r="110" spans="1:47" s="10" customFormat="1" ht="19.95" customHeight="1">
      <c r="B110" s="116"/>
      <c r="D110" s="117" t="s">
        <v>290</v>
      </c>
      <c r="E110" s="118"/>
      <c r="F110" s="118"/>
      <c r="G110" s="118"/>
      <c r="H110" s="118"/>
      <c r="I110" s="118"/>
      <c r="J110" s="119">
        <f>J286</f>
        <v>0</v>
      </c>
      <c r="L110" s="116"/>
    </row>
    <row r="111" spans="1:47" s="10" customFormat="1" ht="19.95" customHeight="1">
      <c r="B111" s="116"/>
      <c r="D111" s="117" t="s">
        <v>291</v>
      </c>
      <c r="E111" s="118"/>
      <c r="F111" s="118"/>
      <c r="G111" s="118"/>
      <c r="H111" s="118"/>
      <c r="I111" s="118"/>
      <c r="J111" s="119">
        <f>J287</f>
        <v>0</v>
      </c>
      <c r="L111" s="116"/>
    </row>
    <row r="112" spans="1:47" s="10" customFormat="1" ht="19.95" customHeight="1">
      <c r="B112" s="116"/>
      <c r="D112" s="117" t="s">
        <v>292</v>
      </c>
      <c r="E112" s="118"/>
      <c r="F112" s="118"/>
      <c r="G112" s="118"/>
      <c r="H112" s="118"/>
      <c r="I112" s="118"/>
      <c r="J112" s="119">
        <f>J297</f>
        <v>0</v>
      </c>
      <c r="L112" s="116"/>
    </row>
    <row r="113" spans="1:31" s="10" customFormat="1" ht="19.95" customHeight="1">
      <c r="B113" s="116"/>
      <c r="D113" s="117" t="s">
        <v>293</v>
      </c>
      <c r="E113" s="118"/>
      <c r="F113" s="118"/>
      <c r="G113" s="118"/>
      <c r="H113" s="118"/>
      <c r="I113" s="118"/>
      <c r="J113" s="119">
        <f>J310</f>
        <v>0</v>
      </c>
      <c r="L113" s="116"/>
    </row>
    <row r="114" spans="1:31" s="10" customFormat="1" ht="19.95" customHeight="1">
      <c r="B114" s="116"/>
      <c r="D114" s="117" t="s">
        <v>294</v>
      </c>
      <c r="E114" s="118"/>
      <c r="F114" s="118"/>
      <c r="G114" s="118"/>
      <c r="H114" s="118"/>
      <c r="I114" s="118"/>
      <c r="J114" s="119">
        <f>J311</f>
        <v>0</v>
      </c>
      <c r="L114" s="116"/>
    </row>
    <row r="115" spans="1:31" s="10" customFormat="1" ht="19.95" customHeight="1">
      <c r="B115" s="116"/>
      <c r="D115" s="117" t="s">
        <v>295</v>
      </c>
      <c r="E115" s="118"/>
      <c r="F115" s="118"/>
      <c r="G115" s="118"/>
      <c r="H115" s="118"/>
      <c r="I115" s="118"/>
      <c r="J115" s="119">
        <f>J316</f>
        <v>0</v>
      </c>
      <c r="L115" s="116"/>
    </row>
    <row r="116" spans="1:31" s="10" customFormat="1" ht="19.95" customHeight="1">
      <c r="B116" s="116"/>
      <c r="D116" s="117" t="s">
        <v>296</v>
      </c>
      <c r="E116" s="118"/>
      <c r="F116" s="118"/>
      <c r="G116" s="118"/>
      <c r="H116" s="118"/>
      <c r="I116" s="118"/>
      <c r="J116" s="119">
        <f>J317</f>
        <v>0</v>
      </c>
      <c r="L116" s="116"/>
    </row>
    <row r="117" spans="1:31" s="10" customFormat="1" ht="19.95" customHeight="1">
      <c r="B117" s="116"/>
      <c r="D117" s="117" t="s">
        <v>297</v>
      </c>
      <c r="E117" s="118"/>
      <c r="F117" s="118"/>
      <c r="G117" s="118"/>
      <c r="H117" s="118"/>
      <c r="I117" s="118"/>
      <c r="J117" s="119">
        <f>J347</f>
        <v>0</v>
      </c>
      <c r="L117" s="116"/>
    </row>
    <row r="118" spans="1:31" s="10" customFormat="1" ht="19.95" customHeight="1">
      <c r="B118" s="116"/>
      <c r="D118" s="117" t="s">
        <v>298</v>
      </c>
      <c r="E118" s="118"/>
      <c r="F118" s="118"/>
      <c r="G118" s="118"/>
      <c r="H118" s="118"/>
      <c r="I118" s="118"/>
      <c r="J118" s="119">
        <f>J355</f>
        <v>0</v>
      </c>
      <c r="L118" s="116"/>
    </row>
    <row r="119" spans="1:31" s="10" customFormat="1" ht="19.95" customHeight="1">
      <c r="B119" s="116"/>
      <c r="D119" s="117" t="s">
        <v>299</v>
      </c>
      <c r="E119" s="118"/>
      <c r="F119" s="118"/>
      <c r="G119" s="118"/>
      <c r="H119" s="118"/>
      <c r="I119" s="118"/>
      <c r="J119" s="119">
        <f>J356</f>
        <v>0</v>
      </c>
      <c r="L119" s="116"/>
    </row>
    <row r="120" spans="1:31" s="10" customFormat="1" ht="19.95" customHeight="1">
      <c r="B120" s="116"/>
      <c r="D120" s="117" t="s">
        <v>300</v>
      </c>
      <c r="E120" s="118"/>
      <c r="F120" s="118"/>
      <c r="G120" s="118"/>
      <c r="H120" s="118"/>
      <c r="I120" s="118"/>
      <c r="J120" s="119">
        <f>J413</f>
        <v>0</v>
      </c>
      <c r="L120" s="116"/>
    </row>
    <row r="121" spans="1:31" s="10" customFormat="1" ht="19.95" customHeight="1">
      <c r="B121" s="116"/>
      <c r="D121" s="117" t="s">
        <v>301</v>
      </c>
      <c r="E121" s="118"/>
      <c r="F121" s="118"/>
      <c r="G121" s="118"/>
      <c r="H121" s="118"/>
      <c r="I121" s="118"/>
      <c r="J121" s="119">
        <f>J488</f>
        <v>0</v>
      </c>
      <c r="L121" s="116"/>
    </row>
    <row r="122" spans="1:31" s="10" customFormat="1" ht="19.95" customHeight="1">
      <c r="B122" s="116"/>
      <c r="D122" s="117" t="s">
        <v>302</v>
      </c>
      <c r="E122" s="118"/>
      <c r="F122" s="118"/>
      <c r="G122" s="118"/>
      <c r="H122" s="118"/>
      <c r="I122" s="118"/>
      <c r="J122" s="119">
        <f>J489</f>
        <v>0</v>
      </c>
      <c r="L122" s="116"/>
    </row>
    <row r="123" spans="1:31" s="10" customFormat="1" ht="19.95" customHeight="1">
      <c r="B123" s="116"/>
      <c r="D123" s="117" t="s">
        <v>303</v>
      </c>
      <c r="E123" s="118"/>
      <c r="F123" s="118"/>
      <c r="G123" s="118"/>
      <c r="H123" s="118"/>
      <c r="I123" s="118"/>
      <c r="J123" s="119">
        <f>J515</f>
        <v>0</v>
      </c>
      <c r="L123" s="116"/>
    </row>
    <row r="124" spans="1:31" s="10" customFormat="1" ht="19.95" customHeight="1">
      <c r="B124" s="116"/>
      <c r="D124" s="117" t="s">
        <v>304</v>
      </c>
      <c r="E124" s="118"/>
      <c r="F124" s="118"/>
      <c r="G124" s="118"/>
      <c r="H124" s="118"/>
      <c r="I124" s="118"/>
      <c r="J124" s="119">
        <f>J534</f>
        <v>0</v>
      </c>
      <c r="L124" s="116"/>
    </row>
    <row r="125" spans="1:31" s="2" customFormat="1" ht="21.75" customHeight="1">
      <c r="A125" s="30"/>
      <c r="B125" s="31"/>
      <c r="C125" s="30"/>
      <c r="D125" s="30"/>
      <c r="E125" s="30"/>
      <c r="F125" s="30"/>
      <c r="G125" s="30"/>
      <c r="H125" s="30"/>
      <c r="I125" s="30"/>
      <c r="J125" s="30"/>
      <c r="K125" s="30"/>
      <c r="L125" s="40"/>
      <c r="S125" s="30"/>
      <c r="T125" s="30"/>
      <c r="U125" s="30"/>
      <c r="V125" s="30"/>
      <c r="W125" s="30"/>
      <c r="X125" s="30"/>
      <c r="Y125" s="30"/>
      <c r="Z125" s="30"/>
      <c r="AA125" s="30"/>
      <c r="AB125" s="30"/>
      <c r="AC125" s="30"/>
      <c r="AD125" s="30"/>
      <c r="AE125" s="30"/>
    </row>
    <row r="126" spans="1:31" s="2" customFormat="1" ht="6.9" customHeight="1">
      <c r="A126" s="30"/>
      <c r="B126" s="45"/>
      <c r="C126" s="46"/>
      <c r="D126" s="46"/>
      <c r="E126" s="46"/>
      <c r="F126" s="46"/>
      <c r="G126" s="46"/>
      <c r="H126" s="46"/>
      <c r="I126" s="46"/>
      <c r="J126" s="46"/>
      <c r="K126" s="46"/>
      <c r="L126" s="40"/>
      <c r="S126" s="30"/>
      <c r="T126" s="30"/>
      <c r="U126" s="30"/>
      <c r="V126" s="30"/>
      <c r="W126" s="30"/>
      <c r="X126" s="30"/>
      <c r="Y126" s="30"/>
      <c r="Z126" s="30"/>
      <c r="AA126" s="30"/>
      <c r="AB126" s="30"/>
      <c r="AC126" s="30"/>
      <c r="AD126" s="30"/>
      <c r="AE126" s="30"/>
    </row>
    <row r="130" spans="1:31" s="2" customFormat="1" ht="6.9" customHeight="1">
      <c r="A130" s="30"/>
      <c r="B130" s="47"/>
      <c r="C130" s="48"/>
      <c r="D130" s="48"/>
      <c r="E130" s="48"/>
      <c r="F130" s="48"/>
      <c r="G130" s="48"/>
      <c r="H130" s="48"/>
      <c r="I130" s="48"/>
      <c r="J130" s="48"/>
      <c r="K130" s="48"/>
      <c r="L130" s="40"/>
      <c r="S130" s="30"/>
      <c r="T130" s="30"/>
      <c r="U130" s="30"/>
      <c r="V130" s="30"/>
      <c r="W130" s="30"/>
      <c r="X130" s="30"/>
      <c r="Y130" s="30"/>
      <c r="Z130" s="30"/>
      <c r="AA130" s="30"/>
      <c r="AB130" s="30"/>
      <c r="AC130" s="30"/>
      <c r="AD130" s="30"/>
      <c r="AE130" s="30"/>
    </row>
    <row r="131" spans="1:31" s="2" customFormat="1" ht="24.9" customHeight="1">
      <c r="A131" s="30"/>
      <c r="B131" s="31"/>
      <c r="C131" s="21" t="s">
        <v>121</v>
      </c>
      <c r="D131" s="30"/>
      <c r="E131" s="30"/>
      <c r="F131" s="30"/>
      <c r="G131" s="30"/>
      <c r="H131" s="30"/>
      <c r="I131" s="30"/>
      <c r="J131" s="30"/>
      <c r="K131" s="30"/>
      <c r="L131" s="40"/>
      <c r="S131" s="30"/>
      <c r="T131" s="30"/>
      <c r="U131" s="30"/>
      <c r="V131" s="30"/>
      <c r="W131" s="30"/>
      <c r="X131" s="30"/>
      <c r="Y131" s="30"/>
      <c r="Z131" s="30"/>
      <c r="AA131" s="30"/>
      <c r="AB131" s="30"/>
      <c r="AC131" s="30"/>
      <c r="AD131" s="30"/>
      <c r="AE131" s="30"/>
    </row>
    <row r="132" spans="1:31" s="2" customFormat="1" ht="6.9" customHeight="1">
      <c r="A132" s="30"/>
      <c r="B132" s="31"/>
      <c r="C132" s="30"/>
      <c r="D132" s="30"/>
      <c r="E132" s="30"/>
      <c r="F132" s="30"/>
      <c r="G132" s="30"/>
      <c r="H132" s="30"/>
      <c r="I132" s="30"/>
      <c r="J132" s="30"/>
      <c r="K132" s="30"/>
      <c r="L132" s="40"/>
      <c r="S132" s="30"/>
      <c r="T132" s="30"/>
      <c r="U132" s="30"/>
      <c r="V132" s="30"/>
      <c r="W132" s="30"/>
      <c r="X132" s="30"/>
      <c r="Y132" s="30"/>
      <c r="Z132" s="30"/>
      <c r="AA132" s="30"/>
      <c r="AB132" s="30"/>
      <c r="AC132" s="30"/>
      <c r="AD132" s="30"/>
      <c r="AE132" s="30"/>
    </row>
    <row r="133" spans="1:31" s="2" customFormat="1" ht="12" customHeight="1">
      <c r="A133" s="30"/>
      <c r="B133" s="31"/>
      <c r="C133" s="26" t="s">
        <v>14</v>
      </c>
      <c r="D133" s="30"/>
      <c r="E133" s="30"/>
      <c r="F133" s="30"/>
      <c r="G133" s="30"/>
      <c r="H133" s="30"/>
      <c r="I133" s="30"/>
      <c r="J133" s="30"/>
      <c r="K133" s="30"/>
      <c r="L133" s="40"/>
      <c r="S133" s="30"/>
      <c r="T133" s="30"/>
      <c r="U133" s="30"/>
      <c r="V133" s="30"/>
      <c r="W133" s="30"/>
      <c r="X133" s="30"/>
      <c r="Y133" s="30"/>
      <c r="Z133" s="30"/>
      <c r="AA133" s="30"/>
      <c r="AB133" s="30"/>
      <c r="AC133" s="30"/>
      <c r="AD133" s="30"/>
      <c r="AE133" s="30"/>
    </row>
    <row r="134" spans="1:31" s="2" customFormat="1" ht="16.5" customHeight="1">
      <c r="A134" s="30"/>
      <c r="B134" s="31"/>
      <c r="C134" s="30"/>
      <c r="D134" s="30"/>
      <c r="E134" s="240" t="str">
        <f>E7</f>
        <v>Akumulace dešťových vod budovy víceúčelové sportovní haly v areálu VŠB-TUO</v>
      </c>
      <c r="F134" s="241"/>
      <c r="G134" s="241"/>
      <c r="H134" s="241"/>
      <c r="I134" s="30"/>
      <c r="J134" s="30"/>
      <c r="K134" s="30"/>
      <c r="L134" s="40"/>
      <c r="S134" s="30"/>
      <c r="T134" s="30"/>
      <c r="U134" s="30"/>
      <c r="V134" s="30"/>
      <c r="W134" s="30"/>
      <c r="X134" s="30"/>
      <c r="Y134" s="30"/>
      <c r="Z134" s="30"/>
      <c r="AA134" s="30"/>
      <c r="AB134" s="30"/>
      <c r="AC134" s="30"/>
      <c r="AD134" s="30"/>
      <c r="AE134" s="30"/>
    </row>
    <row r="135" spans="1:31" s="1" customFormat="1" ht="12" customHeight="1">
      <c r="B135" s="20"/>
      <c r="C135" s="26" t="s">
        <v>107</v>
      </c>
      <c r="L135" s="20"/>
    </row>
    <row r="136" spans="1:31" s="1" customFormat="1" ht="16.5" customHeight="1">
      <c r="B136" s="20"/>
      <c r="E136" s="240">
        <v>1</v>
      </c>
      <c r="F136" s="214"/>
      <c r="G136" s="214"/>
      <c r="H136" s="214"/>
      <c r="L136" s="20"/>
    </row>
    <row r="137" spans="1:31" s="1" customFormat="1" ht="12" customHeight="1">
      <c r="B137" s="20"/>
      <c r="C137" s="26" t="s">
        <v>108</v>
      </c>
      <c r="L137" s="20"/>
    </row>
    <row r="138" spans="1:31" s="2" customFormat="1" ht="16.5" customHeight="1">
      <c r="A138" s="30"/>
      <c r="B138" s="31"/>
      <c r="C138" s="30"/>
      <c r="D138" s="30"/>
      <c r="E138" s="242" t="s">
        <v>280</v>
      </c>
      <c r="F138" s="239"/>
      <c r="G138" s="239"/>
      <c r="H138" s="239"/>
      <c r="I138" s="30"/>
      <c r="J138" s="30"/>
      <c r="K138" s="30"/>
      <c r="L138" s="40"/>
      <c r="S138" s="30"/>
      <c r="T138" s="30"/>
      <c r="U138" s="30"/>
      <c r="V138" s="30"/>
      <c r="W138" s="30"/>
      <c r="X138" s="30"/>
      <c r="Y138" s="30"/>
      <c r="Z138" s="30"/>
      <c r="AA138" s="30"/>
      <c r="AB138" s="30"/>
      <c r="AC138" s="30"/>
      <c r="AD138" s="30"/>
      <c r="AE138" s="30"/>
    </row>
    <row r="139" spans="1:31" s="2" customFormat="1" ht="12" customHeight="1">
      <c r="A139" s="30"/>
      <c r="B139" s="31"/>
      <c r="C139" s="26" t="s">
        <v>281</v>
      </c>
      <c r="D139" s="30"/>
      <c r="E139" s="30"/>
      <c r="F139" s="30"/>
      <c r="G139" s="30"/>
      <c r="H139" s="30"/>
      <c r="I139" s="30"/>
      <c r="J139" s="30"/>
      <c r="K139" s="30"/>
      <c r="L139" s="40"/>
      <c r="S139" s="30"/>
      <c r="T139" s="30"/>
      <c r="U139" s="30"/>
      <c r="V139" s="30"/>
      <c r="W139" s="30"/>
      <c r="X139" s="30"/>
      <c r="Y139" s="30"/>
      <c r="Z139" s="30"/>
      <c r="AA139" s="30"/>
      <c r="AB139" s="30"/>
      <c r="AC139" s="30"/>
      <c r="AD139" s="30"/>
      <c r="AE139" s="30"/>
    </row>
    <row r="140" spans="1:31" s="2" customFormat="1" ht="16.5" customHeight="1">
      <c r="A140" s="30"/>
      <c r="B140" s="31"/>
      <c r="C140" s="30"/>
      <c r="D140" s="30"/>
      <c r="E140" s="208" t="str">
        <f>E13</f>
        <v>1 - Stavebně technické řešení</v>
      </c>
      <c r="F140" s="239"/>
      <c r="G140" s="239"/>
      <c r="H140" s="239"/>
      <c r="I140" s="30"/>
      <c r="J140" s="30"/>
      <c r="K140" s="30"/>
      <c r="L140" s="40"/>
      <c r="S140" s="30"/>
      <c r="T140" s="30"/>
      <c r="U140" s="30"/>
      <c r="V140" s="30"/>
      <c r="W140" s="30"/>
      <c r="X140" s="30"/>
      <c r="Y140" s="30"/>
      <c r="Z140" s="30"/>
      <c r="AA140" s="30"/>
      <c r="AB140" s="30"/>
      <c r="AC140" s="30"/>
      <c r="AD140" s="30"/>
      <c r="AE140" s="30"/>
    </row>
    <row r="141" spans="1:31" s="2" customFormat="1" ht="6.9" customHeight="1">
      <c r="A141" s="30"/>
      <c r="B141" s="31"/>
      <c r="C141" s="30"/>
      <c r="D141" s="30"/>
      <c r="E141" s="30"/>
      <c r="F141" s="30"/>
      <c r="G141" s="30"/>
      <c r="H141" s="30"/>
      <c r="I141" s="30"/>
      <c r="J141" s="30"/>
      <c r="K141" s="30"/>
      <c r="L141" s="40"/>
      <c r="S141" s="30"/>
      <c r="T141" s="30"/>
      <c r="U141" s="30"/>
      <c r="V141" s="30"/>
      <c r="W141" s="30"/>
      <c r="X141" s="30"/>
      <c r="Y141" s="30"/>
      <c r="Z141" s="30"/>
      <c r="AA141" s="30"/>
      <c r="AB141" s="30"/>
      <c r="AC141" s="30"/>
      <c r="AD141" s="30"/>
      <c r="AE141" s="30"/>
    </row>
    <row r="142" spans="1:31" s="2" customFormat="1" ht="12" customHeight="1">
      <c r="A142" s="30"/>
      <c r="B142" s="31"/>
      <c r="C142" s="26" t="s">
        <v>20</v>
      </c>
      <c r="D142" s="30"/>
      <c r="E142" s="30"/>
      <c r="F142" s="24" t="str">
        <f>F16</f>
        <v xml:space="preserve"> </v>
      </c>
      <c r="G142" s="30"/>
      <c r="H142" s="30"/>
      <c r="I142" s="26" t="s">
        <v>22</v>
      </c>
      <c r="J142" s="53">
        <f>IF(J16="","",J16)</f>
        <v>44638</v>
      </c>
      <c r="K142" s="30"/>
      <c r="L142" s="40"/>
      <c r="S142" s="30"/>
      <c r="T142" s="30"/>
      <c r="U142" s="30"/>
      <c r="V142" s="30"/>
      <c r="W142" s="30"/>
      <c r="X142" s="30"/>
      <c r="Y142" s="30"/>
      <c r="Z142" s="30"/>
      <c r="AA142" s="30"/>
      <c r="AB142" s="30"/>
      <c r="AC142" s="30"/>
      <c r="AD142" s="30"/>
      <c r="AE142" s="30"/>
    </row>
    <row r="143" spans="1:31" s="2" customFormat="1" ht="6.9" customHeight="1">
      <c r="A143" s="30"/>
      <c r="B143" s="31"/>
      <c r="C143" s="30"/>
      <c r="D143" s="30"/>
      <c r="E143" s="30"/>
      <c r="F143" s="30"/>
      <c r="G143" s="30"/>
      <c r="H143" s="30"/>
      <c r="I143" s="30"/>
      <c r="J143" s="30"/>
      <c r="K143" s="30"/>
      <c r="L143" s="40"/>
      <c r="S143" s="30"/>
      <c r="T143" s="30"/>
      <c r="U143" s="30"/>
      <c r="V143" s="30"/>
      <c r="W143" s="30"/>
      <c r="X143" s="30"/>
      <c r="Y143" s="30"/>
      <c r="Z143" s="30"/>
      <c r="AA143" s="30"/>
      <c r="AB143" s="30"/>
      <c r="AC143" s="30"/>
      <c r="AD143" s="30"/>
      <c r="AE143" s="30"/>
    </row>
    <row r="144" spans="1:31" s="2" customFormat="1" ht="25.65" customHeight="1">
      <c r="A144" s="30"/>
      <c r="B144" s="31"/>
      <c r="C144" s="26" t="s">
        <v>27</v>
      </c>
      <c r="D144" s="30"/>
      <c r="E144" s="30"/>
      <c r="F144" s="24" t="str">
        <f>E19</f>
        <v>VŠB - TUO</v>
      </c>
      <c r="G144" s="30"/>
      <c r="H144" s="30"/>
      <c r="I144" s="26" t="s">
        <v>33</v>
      </c>
      <c r="J144" s="28" t="str">
        <f>E25</f>
        <v>CHVÁLEK ATELIÉR s.r.o..</v>
      </c>
      <c r="K144" s="30"/>
      <c r="L144" s="40"/>
      <c r="S144" s="30"/>
      <c r="T144" s="30"/>
      <c r="U144" s="30"/>
      <c r="V144" s="30"/>
      <c r="W144" s="30"/>
      <c r="X144" s="30"/>
      <c r="Y144" s="30"/>
      <c r="Z144" s="30"/>
      <c r="AA144" s="30"/>
      <c r="AB144" s="30"/>
      <c r="AC144" s="30"/>
      <c r="AD144" s="30"/>
      <c r="AE144" s="30"/>
    </row>
    <row r="145" spans="1:65" s="2" customFormat="1" ht="15.15" customHeight="1">
      <c r="A145" s="30"/>
      <c r="B145" s="31"/>
      <c r="C145" s="26" t="s">
        <v>31</v>
      </c>
      <c r="D145" s="30"/>
      <c r="E145" s="30"/>
      <c r="F145" s="24" t="str">
        <f>IF(E22="","",E22)</f>
        <v xml:space="preserve"> ---------------------------------------</v>
      </c>
      <c r="G145" s="30"/>
      <c r="H145" s="30"/>
      <c r="I145" s="26" t="s">
        <v>36</v>
      </c>
      <c r="J145" s="28" t="str">
        <f>E28</f>
        <v xml:space="preserve"> </v>
      </c>
      <c r="K145" s="30"/>
      <c r="L145" s="40"/>
      <c r="S145" s="30"/>
      <c r="T145" s="30"/>
      <c r="U145" s="30"/>
      <c r="V145" s="30"/>
      <c r="W145" s="30"/>
      <c r="X145" s="30"/>
      <c r="Y145" s="30"/>
      <c r="Z145" s="30"/>
      <c r="AA145" s="30"/>
      <c r="AB145" s="30"/>
      <c r="AC145" s="30"/>
      <c r="AD145" s="30"/>
      <c r="AE145" s="30"/>
    </row>
    <row r="146" spans="1:65" s="2" customFormat="1" ht="10.35" customHeight="1">
      <c r="A146" s="30"/>
      <c r="B146" s="31"/>
      <c r="C146" s="30"/>
      <c r="D146" s="30"/>
      <c r="E146" s="30"/>
      <c r="F146" s="30"/>
      <c r="G146" s="30"/>
      <c r="H146" s="30"/>
      <c r="I146" s="30"/>
      <c r="J146" s="30"/>
      <c r="K146" s="30"/>
      <c r="L146" s="40"/>
      <c r="S146" s="30"/>
      <c r="T146" s="30"/>
      <c r="U146" s="30"/>
      <c r="V146" s="30"/>
      <c r="W146" s="30"/>
      <c r="X146" s="30"/>
      <c r="Y146" s="30"/>
      <c r="Z146" s="30"/>
      <c r="AA146" s="30"/>
      <c r="AB146" s="30"/>
      <c r="AC146" s="30"/>
      <c r="AD146" s="30"/>
      <c r="AE146" s="30"/>
    </row>
    <row r="147" spans="1:65" s="11" customFormat="1" ht="29.25" customHeight="1">
      <c r="A147" s="120"/>
      <c r="B147" s="121"/>
      <c r="C147" s="122" t="s">
        <v>122</v>
      </c>
      <c r="D147" s="123" t="s">
        <v>65</v>
      </c>
      <c r="E147" s="123" t="s">
        <v>61</v>
      </c>
      <c r="F147" s="123" t="s">
        <v>62</v>
      </c>
      <c r="G147" s="123" t="s">
        <v>123</v>
      </c>
      <c r="H147" s="123" t="s">
        <v>124</v>
      </c>
      <c r="I147" s="123" t="s">
        <v>125</v>
      </c>
      <c r="J147" s="123" t="s">
        <v>112</v>
      </c>
      <c r="K147" s="124" t="s">
        <v>126</v>
      </c>
      <c r="L147" s="125"/>
      <c r="M147" s="60" t="s">
        <v>1</v>
      </c>
      <c r="N147" s="61" t="s">
        <v>44</v>
      </c>
      <c r="O147" s="61" t="s">
        <v>127</v>
      </c>
      <c r="P147" s="61" t="s">
        <v>128</v>
      </c>
      <c r="Q147" s="61" t="s">
        <v>129</v>
      </c>
      <c r="R147" s="61" t="s">
        <v>130</v>
      </c>
      <c r="S147" s="61" t="s">
        <v>131</v>
      </c>
      <c r="T147" s="62" t="s">
        <v>132</v>
      </c>
      <c r="U147" s="120"/>
      <c r="V147" s="120"/>
      <c r="W147" s="120"/>
      <c r="X147" s="120"/>
      <c r="Y147" s="120"/>
      <c r="Z147" s="120"/>
      <c r="AA147" s="120"/>
      <c r="AB147" s="120"/>
      <c r="AC147" s="120"/>
      <c r="AD147" s="120"/>
      <c r="AE147" s="120"/>
    </row>
    <row r="148" spans="1:65" s="2" customFormat="1" ht="22.8" customHeight="1">
      <c r="A148" s="30"/>
      <c r="B148" s="31"/>
      <c r="C148" s="67" t="s">
        <v>133</v>
      </c>
      <c r="D148" s="30"/>
      <c r="E148" s="30"/>
      <c r="F148" s="30"/>
      <c r="G148" s="30"/>
      <c r="H148" s="30"/>
      <c r="I148" s="30"/>
      <c r="J148" s="126">
        <f>BK148</f>
        <v>0</v>
      </c>
      <c r="K148" s="30"/>
      <c r="L148" s="31"/>
      <c r="M148" s="63"/>
      <c r="N148" s="54"/>
      <c r="O148" s="64"/>
      <c r="P148" s="127">
        <f>P149</f>
        <v>4553.8437100000001</v>
      </c>
      <c r="Q148" s="64"/>
      <c r="R148" s="127">
        <f>R149</f>
        <v>2101.2807041299998</v>
      </c>
      <c r="S148" s="64"/>
      <c r="T148" s="128">
        <f>T149</f>
        <v>57.972999999999992</v>
      </c>
      <c r="U148" s="30"/>
      <c r="V148" s="30"/>
      <c r="W148" s="30"/>
      <c r="X148" s="30"/>
      <c r="Y148" s="30"/>
      <c r="Z148" s="30"/>
      <c r="AA148" s="30"/>
      <c r="AB148" s="30"/>
      <c r="AC148" s="30"/>
      <c r="AD148" s="30"/>
      <c r="AE148" s="30"/>
      <c r="AT148" s="17" t="s">
        <v>79</v>
      </c>
      <c r="AU148" s="17" t="s">
        <v>114</v>
      </c>
      <c r="BK148" s="129">
        <f>BK149</f>
        <v>0</v>
      </c>
    </row>
    <row r="149" spans="1:65" s="12" customFormat="1" ht="25.95" customHeight="1">
      <c r="B149" s="130"/>
      <c r="D149" s="131" t="s">
        <v>79</v>
      </c>
      <c r="E149" s="132" t="s">
        <v>134</v>
      </c>
      <c r="F149" s="132" t="s">
        <v>135</v>
      </c>
      <c r="J149" s="133">
        <f>BK149</f>
        <v>0</v>
      </c>
      <c r="L149" s="130"/>
      <c r="M149" s="134"/>
      <c r="N149" s="135"/>
      <c r="O149" s="135"/>
      <c r="P149" s="136">
        <f>P150+P151+P192+P225+P233+P240+P265+P266+P286+P287+P297+P310+P311+P316+P317+P347+P355+P356+P413+P488+P489+P515+P534</f>
        <v>4553.8437100000001</v>
      </c>
      <c r="Q149" s="135"/>
      <c r="R149" s="136">
        <f>R150+R151+R192+R225+R233+R240+R265+R266+R286+R287+R297+R310+R311+R316+R317+R347+R355+R356+R413+R488+R489+R515+R534</f>
        <v>2101.2807041299998</v>
      </c>
      <c r="S149" s="135"/>
      <c r="T149" s="137">
        <f>T150+T151+T192+T225+T233+T240+T265+T266+T286+T287+T297+T310+T311+T316+T317+T347+T355+T356+T413+T488+T489+T515+T534</f>
        <v>57.972999999999992</v>
      </c>
      <c r="AR149" s="131" t="s">
        <v>84</v>
      </c>
      <c r="AT149" s="138" t="s">
        <v>79</v>
      </c>
      <c r="AU149" s="138" t="s">
        <v>80</v>
      </c>
      <c r="AY149" s="131" t="s">
        <v>136</v>
      </c>
      <c r="BK149" s="139">
        <f>BK150+BK151+BK192+BK225+BK233+BK240+BK265+BK266+BK286+BK287+BK297+BK310+BK311+BK316+BK317+BK347+BK355+BK356+BK413+BK488+BK489+BK515+BK534</f>
        <v>0</v>
      </c>
    </row>
    <row r="150" spans="1:65" s="12" customFormat="1" ht="22.8" customHeight="1">
      <c r="B150" s="130"/>
      <c r="D150" s="131" t="s">
        <v>79</v>
      </c>
      <c r="E150" s="140" t="s">
        <v>84</v>
      </c>
      <c r="F150" s="140" t="s">
        <v>305</v>
      </c>
      <c r="J150" s="141">
        <f>J151+J192+J225+J233+J240</f>
        <v>0</v>
      </c>
      <c r="L150" s="130"/>
      <c r="M150" s="134"/>
      <c r="N150" s="135"/>
      <c r="O150" s="135"/>
      <c r="P150" s="136">
        <v>0</v>
      </c>
      <c r="Q150" s="135"/>
      <c r="R150" s="136">
        <v>0</v>
      </c>
      <c r="S150" s="135"/>
      <c r="T150" s="137">
        <v>0</v>
      </c>
      <c r="AR150" s="131" t="s">
        <v>84</v>
      </c>
      <c r="AT150" s="138" t="s">
        <v>79</v>
      </c>
      <c r="AU150" s="138" t="s">
        <v>84</v>
      </c>
      <c r="AY150" s="131" t="s">
        <v>136</v>
      </c>
      <c r="BK150" s="139">
        <v>0</v>
      </c>
    </row>
    <row r="151" spans="1:65" s="12" customFormat="1" ht="22.8" customHeight="1">
      <c r="B151" s="130"/>
      <c r="D151" s="131" t="s">
        <v>79</v>
      </c>
      <c r="E151" s="140" t="s">
        <v>198</v>
      </c>
      <c r="F151" s="140" t="s">
        <v>306</v>
      </c>
      <c r="J151" s="141">
        <f>BK151</f>
        <v>0</v>
      </c>
      <c r="L151" s="130"/>
      <c r="M151" s="134"/>
      <c r="N151" s="135"/>
      <c r="O151" s="135"/>
      <c r="P151" s="136">
        <f>SUM(P152:P191)</f>
        <v>92.517544000000001</v>
      </c>
      <c r="Q151" s="135"/>
      <c r="R151" s="136">
        <f>SUM(R152:R191)</f>
        <v>1.6960400000000002</v>
      </c>
      <c r="S151" s="135"/>
      <c r="T151" s="137">
        <f>SUM(T152:T191)</f>
        <v>57.972999999999992</v>
      </c>
      <c r="AR151" s="131" t="s">
        <v>84</v>
      </c>
      <c r="AT151" s="138" t="s">
        <v>79</v>
      </c>
      <c r="AU151" s="138" t="s">
        <v>84</v>
      </c>
      <c r="AY151" s="131" t="s">
        <v>136</v>
      </c>
      <c r="BK151" s="139">
        <f>SUM(BK152:BK191)</f>
        <v>0</v>
      </c>
    </row>
    <row r="152" spans="1:65" s="2" customFormat="1" ht="16.5" customHeight="1">
      <c r="A152" s="30"/>
      <c r="B152" s="142"/>
      <c r="C152" s="143" t="s">
        <v>84</v>
      </c>
      <c r="D152" s="143" t="s">
        <v>139</v>
      </c>
      <c r="E152" s="144" t="s">
        <v>307</v>
      </c>
      <c r="F152" s="145" t="s">
        <v>308</v>
      </c>
      <c r="G152" s="146" t="s">
        <v>142</v>
      </c>
      <c r="H152" s="147">
        <v>65.569999999999993</v>
      </c>
      <c r="I152" s="148">
        <v>0</v>
      </c>
      <c r="J152" s="148">
        <f>ROUND(I152*H152,2)</f>
        <v>0</v>
      </c>
      <c r="K152" s="145" t="s">
        <v>143</v>
      </c>
      <c r="L152" s="31"/>
      <c r="M152" s="149" t="s">
        <v>1</v>
      </c>
      <c r="N152" s="150" t="s">
        <v>45</v>
      </c>
      <c r="O152" s="151">
        <v>0</v>
      </c>
      <c r="P152" s="151">
        <f>O152*H152</f>
        <v>0</v>
      </c>
      <c r="Q152" s="151">
        <v>0</v>
      </c>
      <c r="R152" s="151">
        <f>Q152*H152</f>
        <v>0</v>
      </c>
      <c r="S152" s="151">
        <v>0</v>
      </c>
      <c r="T152" s="152">
        <f>S152*H152</f>
        <v>0</v>
      </c>
      <c r="U152" s="30"/>
      <c r="V152" s="30"/>
      <c r="W152" s="30"/>
      <c r="X152" s="30"/>
      <c r="Y152" s="30"/>
      <c r="Z152" s="30"/>
      <c r="AA152" s="30"/>
      <c r="AB152" s="30"/>
      <c r="AC152" s="30"/>
      <c r="AD152" s="30"/>
      <c r="AE152" s="30"/>
      <c r="AR152" s="153" t="s">
        <v>144</v>
      </c>
      <c r="AT152" s="153" t="s">
        <v>139</v>
      </c>
      <c r="AU152" s="153" t="s">
        <v>87</v>
      </c>
      <c r="AY152" s="17" t="s">
        <v>136</v>
      </c>
      <c r="BE152" s="154">
        <f>IF(N152="základní",J152,0)</f>
        <v>0</v>
      </c>
      <c r="BF152" s="154">
        <f>IF(N152="snížená",J152,0)</f>
        <v>0</v>
      </c>
      <c r="BG152" s="154">
        <f>IF(N152="zákl. přenesená",J152,0)</f>
        <v>0</v>
      </c>
      <c r="BH152" s="154">
        <f>IF(N152="sníž. přenesená",J152,0)</f>
        <v>0</v>
      </c>
      <c r="BI152" s="154">
        <f>IF(N152="nulová",J152,0)</f>
        <v>0</v>
      </c>
      <c r="BJ152" s="17" t="s">
        <v>84</v>
      </c>
      <c r="BK152" s="154">
        <f>ROUND(I152*H152,2)</f>
        <v>0</v>
      </c>
      <c r="BL152" s="17" t="s">
        <v>144</v>
      </c>
      <c r="BM152" s="153" t="s">
        <v>144</v>
      </c>
    </row>
    <row r="153" spans="1:65" s="15" customFormat="1">
      <c r="B153" s="173"/>
      <c r="D153" s="156" t="s">
        <v>146</v>
      </c>
      <c r="E153" s="174" t="s">
        <v>1</v>
      </c>
      <c r="F153" s="175" t="s">
        <v>309</v>
      </c>
      <c r="H153" s="174" t="s">
        <v>1</v>
      </c>
      <c r="L153" s="173"/>
      <c r="M153" s="176"/>
      <c r="N153" s="177"/>
      <c r="O153" s="177"/>
      <c r="P153" s="177"/>
      <c r="Q153" s="177"/>
      <c r="R153" s="177"/>
      <c r="S153" s="177"/>
      <c r="T153" s="178"/>
      <c r="AT153" s="174" t="s">
        <v>146</v>
      </c>
      <c r="AU153" s="174" t="s">
        <v>87</v>
      </c>
      <c r="AV153" s="15" t="s">
        <v>84</v>
      </c>
      <c r="AW153" s="15" t="s">
        <v>35</v>
      </c>
      <c r="AX153" s="15" t="s">
        <v>80</v>
      </c>
      <c r="AY153" s="174" t="s">
        <v>136</v>
      </c>
    </row>
    <row r="154" spans="1:65" s="13" customFormat="1">
      <c r="B154" s="155"/>
      <c r="D154" s="156" t="s">
        <v>146</v>
      </c>
      <c r="E154" s="157" t="s">
        <v>1</v>
      </c>
      <c r="F154" s="158" t="s">
        <v>310</v>
      </c>
      <c r="H154" s="159">
        <v>65.569999999999993</v>
      </c>
      <c r="L154" s="155"/>
      <c r="M154" s="160"/>
      <c r="N154" s="161"/>
      <c r="O154" s="161"/>
      <c r="P154" s="161"/>
      <c r="Q154" s="161"/>
      <c r="R154" s="161"/>
      <c r="S154" s="161"/>
      <c r="T154" s="162"/>
      <c r="AT154" s="157" t="s">
        <v>146</v>
      </c>
      <c r="AU154" s="157" t="s">
        <v>87</v>
      </c>
      <c r="AV154" s="13" t="s">
        <v>87</v>
      </c>
      <c r="AW154" s="13" t="s">
        <v>35</v>
      </c>
      <c r="AX154" s="13" t="s">
        <v>80</v>
      </c>
      <c r="AY154" s="157" t="s">
        <v>136</v>
      </c>
    </row>
    <row r="155" spans="1:65" s="14" customFormat="1">
      <c r="B155" s="163"/>
      <c r="D155" s="156" t="s">
        <v>146</v>
      </c>
      <c r="E155" s="164" t="s">
        <v>1</v>
      </c>
      <c r="F155" s="165" t="s">
        <v>148</v>
      </c>
      <c r="H155" s="166">
        <v>65.569999999999993</v>
      </c>
      <c r="L155" s="163"/>
      <c r="M155" s="167"/>
      <c r="N155" s="168"/>
      <c r="O155" s="168"/>
      <c r="P155" s="168"/>
      <c r="Q155" s="168"/>
      <c r="R155" s="168"/>
      <c r="S155" s="168"/>
      <c r="T155" s="169"/>
      <c r="AT155" s="164" t="s">
        <v>146</v>
      </c>
      <c r="AU155" s="164" t="s">
        <v>87</v>
      </c>
      <c r="AV155" s="14" t="s">
        <v>144</v>
      </c>
      <c r="AW155" s="14" t="s">
        <v>35</v>
      </c>
      <c r="AX155" s="14" t="s">
        <v>84</v>
      </c>
      <c r="AY155" s="164" t="s">
        <v>136</v>
      </c>
    </row>
    <row r="156" spans="1:65" s="2" customFormat="1" ht="16.5" customHeight="1">
      <c r="A156" s="30"/>
      <c r="B156" s="142"/>
      <c r="C156" s="143" t="s">
        <v>87</v>
      </c>
      <c r="D156" s="143" t="s">
        <v>139</v>
      </c>
      <c r="E156" s="144" t="s">
        <v>311</v>
      </c>
      <c r="F156" s="145" t="s">
        <v>312</v>
      </c>
      <c r="G156" s="146" t="s">
        <v>142</v>
      </c>
      <c r="H156" s="147">
        <v>541.02</v>
      </c>
      <c r="I156" s="148">
        <v>0</v>
      </c>
      <c r="J156" s="148">
        <f>ROUND(I156*H156,2)</f>
        <v>0</v>
      </c>
      <c r="K156" s="145" t="s">
        <v>143</v>
      </c>
      <c r="L156" s="31"/>
      <c r="M156" s="149" t="s">
        <v>1</v>
      </c>
      <c r="N156" s="150" t="s">
        <v>45</v>
      </c>
      <c r="O156" s="151">
        <v>0</v>
      </c>
      <c r="P156" s="151">
        <f>O156*H156</f>
        <v>0</v>
      </c>
      <c r="Q156" s="151">
        <v>0</v>
      </c>
      <c r="R156" s="151">
        <f>Q156*H156</f>
        <v>0</v>
      </c>
      <c r="S156" s="151">
        <v>0</v>
      </c>
      <c r="T156" s="152">
        <f>S156*H156</f>
        <v>0</v>
      </c>
      <c r="U156" s="30"/>
      <c r="V156" s="30"/>
      <c r="W156" s="30"/>
      <c r="X156" s="30"/>
      <c r="Y156" s="30"/>
      <c r="Z156" s="30"/>
      <c r="AA156" s="30"/>
      <c r="AB156" s="30"/>
      <c r="AC156" s="30"/>
      <c r="AD156" s="30"/>
      <c r="AE156" s="30"/>
      <c r="AR156" s="153" t="s">
        <v>144</v>
      </c>
      <c r="AT156" s="153" t="s">
        <v>139</v>
      </c>
      <c r="AU156" s="153" t="s">
        <v>87</v>
      </c>
      <c r="AY156" s="17" t="s">
        <v>136</v>
      </c>
      <c r="BE156" s="154">
        <f>IF(N156="základní",J156,0)</f>
        <v>0</v>
      </c>
      <c r="BF156" s="154">
        <f>IF(N156="snížená",J156,0)</f>
        <v>0</v>
      </c>
      <c r="BG156" s="154">
        <f>IF(N156="zákl. přenesená",J156,0)</f>
        <v>0</v>
      </c>
      <c r="BH156" s="154">
        <f>IF(N156="sníž. přenesená",J156,0)</f>
        <v>0</v>
      </c>
      <c r="BI156" s="154">
        <f>IF(N156="nulová",J156,0)</f>
        <v>0</v>
      </c>
      <c r="BJ156" s="17" t="s">
        <v>84</v>
      </c>
      <c r="BK156" s="154">
        <f>ROUND(I156*H156,2)</f>
        <v>0</v>
      </c>
      <c r="BL156" s="17" t="s">
        <v>144</v>
      </c>
      <c r="BM156" s="153" t="s">
        <v>178</v>
      </c>
    </row>
    <row r="157" spans="1:65" s="13" customFormat="1">
      <c r="B157" s="155"/>
      <c r="D157" s="156" t="s">
        <v>146</v>
      </c>
      <c r="E157" s="157" t="s">
        <v>1</v>
      </c>
      <c r="F157" s="158" t="s">
        <v>313</v>
      </c>
      <c r="H157" s="159">
        <v>541.02</v>
      </c>
      <c r="L157" s="155"/>
      <c r="M157" s="160"/>
      <c r="N157" s="161"/>
      <c r="O157" s="161"/>
      <c r="P157" s="161"/>
      <c r="Q157" s="161"/>
      <c r="R157" s="161"/>
      <c r="S157" s="161"/>
      <c r="T157" s="162"/>
      <c r="AT157" s="157" t="s">
        <v>146</v>
      </c>
      <c r="AU157" s="157" t="s">
        <v>87</v>
      </c>
      <c r="AV157" s="13" t="s">
        <v>87</v>
      </c>
      <c r="AW157" s="13" t="s">
        <v>35</v>
      </c>
      <c r="AX157" s="13" t="s">
        <v>80</v>
      </c>
      <c r="AY157" s="157" t="s">
        <v>136</v>
      </c>
    </row>
    <row r="158" spans="1:65" s="14" customFormat="1">
      <c r="B158" s="163"/>
      <c r="D158" s="156" t="s">
        <v>146</v>
      </c>
      <c r="E158" s="164" t="s">
        <v>1</v>
      </c>
      <c r="F158" s="165" t="s">
        <v>148</v>
      </c>
      <c r="H158" s="166">
        <v>541.02</v>
      </c>
      <c r="L158" s="163"/>
      <c r="M158" s="167"/>
      <c r="N158" s="168"/>
      <c r="O158" s="168"/>
      <c r="P158" s="168"/>
      <c r="Q158" s="168"/>
      <c r="R158" s="168"/>
      <c r="S158" s="168"/>
      <c r="T158" s="169"/>
      <c r="AT158" s="164" t="s">
        <v>146</v>
      </c>
      <c r="AU158" s="164" t="s">
        <v>87</v>
      </c>
      <c r="AV158" s="14" t="s">
        <v>144</v>
      </c>
      <c r="AW158" s="14" t="s">
        <v>35</v>
      </c>
      <c r="AX158" s="14" t="s">
        <v>84</v>
      </c>
      <c r="AY158" s="164" t="s">
        <v>136</v>
      </c>
    </row>
    <row r="159" spans="1:65" s="2" customFormat="1" ht="16.5" customHeight="1">
      <c r="A159" s="30"/>
      <c r="B159" s="142"/>
      <c r="C159" s="143" t="s">
        <v>96</v>
      </c>
      <c r="D159" s="143" t="s">
        <v>139</v>
      </c>
      <c r="E159" s="144" t="s">
        <v>314</v>
      </c>
      <c r="F159" s="145" t="s">
        <v>315</v>
      </c>
      <c r="G159" s="146" t="s">
        <v>142</v>
      </c>
      <c r="H159" s="147">
        <v>475.45</v>
      </c>
      <c r="I159" s="148">
        <v>0</v>
      </c>
      <c r="J159" s="148">
        <f>ROUND(I159*H159,2)</f>
        <v>0</v>
      </c>
      <c r="K159" s="145" t="s">
        <v>143</v>
      </c>
      <c r="L159" s="31"/>
      <c r="M159" s="149" t="s">
        <v>1</v>
      </c>
      <c r="N159" s="150" t="s">
        <v>45</v>
      </c>
      <c r="O159" s="151">
        <v>0</v>
      </c>
      <c r="P159" s="151">
        <f>O159*H159</f>
        <v>0</v>
      </c>
      <c r="Q159" s="151">
        <v>0</v>
      </c>
      <c r="R159" s="151">
        <f>Q159*H159</f>
        <v>0</v>
      </c>
      <c r="S159" s="151">
        <v>0</v>
      </c>
      <c r="T159" s="152">
        <f>S159*H159</f>
        <v>0</v>
      </c>
      <c r="U159" s="30"/>
      <c r="V159" s="30"/>
      <c r="W159" s="30"/>
      <c r="X159" s="30"/>
      <c r="Y159" s="30"/>
      <c r="Z159" s="30"/>
      <c r="AA159" s="30"/>
      <c r="AB159" s="30"/>
      <c r="AC159" s="30"/>
      <c r="AD159" s="30"/>
      <c r="AE159" s="30"/>
      <c r="AR159" s="153" t="s">
        <v>144</v>
      </c>
      <c r="AT159" s="153" t="s">
        <v>139</v>
      </c>
      <c r="AU159" s="153" t="s">
        <v>87</v>
      </c>
      <c r="AY159" s="17" t="s">
        <v>136</v>
      </c>
      <c r="BE159" s="154">
        <f>IF(N159="základní",J159,0)</f>
        <v>0</v>
      </c>
      <c r="BF159" s="154">
        <f>IF(N159="snížená",J159,0)</f>
        <v>0</v>
      </c>
      <c r="BG159" s="154">
        <f>IF(N159="zákl. přenesená",J159,0)</f>
        <v>0</v>
      </c>
      <c r="BH159" s="154">
        <f>IF(N159="sníž. přenesená",J159,0)</f>
        <v>0</v>
      </c>
      <c r="BI159" s="154">
        <f>IF(N159="nulová",J159,0)</f>
        <v>0</v>
      </c>
      <c r="BJ159" s="17" t="s">
        <v>84</v>
      </c>
      <c r="BK159" s="154">
        <f>ROUND(I159*H159,2)</f>
        <v>0</v>
      </c>
      <c r="BL159" s="17" t="s">
        <v>144</v>
      </c>
      <c r="BM159" s="153" t="s">
        <v>191</v>
      </c>
    </row>
    <row r="160" spans="1:65" s="13" customFormat="1">
      <c r="B160" s="155"/>
      <c r="D160" s="156" t="s">
        <v>146</v>
      </c>
      <c r="E160" s="157" t="s">
        <v>1</v>
      </c>
      <c r="F160" s="158" t="s">
        <v>316</v>
      </c>
      <c r="H160" s="159">
        <v>475.45</v>
      </c>
      <c r="L160" s="155"/>
      <c r="M160" s="160"/>
      <c r="N160" s="161"/>
      <c r="O160" s="161"/>
      <c r="P160" s="161"/>
      <c r="Q160" s="161"/>
      <c r="R160" s="161"/>
      <c r="S160" s="161"/>
      <c r="T160" s="162"/>
      <c r="AT160" s="157" t="s">
        <v>146</v>
      </c>
      <c r="AU160" s="157" t="s">
        <v>87</v>
      </c>
      <c r="AV160" s="13" t="s">
        <v>87</v>
      </c>
      <c r="AW160" s="13" t="s">
        <v>35</v>
      </c>
      <c r="AX160" s="13" t="s">
        <v>80</v>
      </c>
      <c r="AY160" s="157" t="s">
        <v>136</v>
      </c>
    </row>
    <row r="161" spans="1:65" s="14" customFormat="1">
      <c r="B161" s="163"/>
      <c r="D161" s="156" t="s">
        <v>146</v>
      </c>
      <c r="E161" s="164" t="s">
        <v>1</v>
      </c>
      <c r="F161" s="165" t="s">
        <v>148</v>
      </c>
      <c r="H161" s="166">
        <v>475.45</v>
      </c>
      <c r="L161" s="163"/>
      <c r="M161" s="167"/>
      <c r="N161" s="168"/>
      <c r="O161" s="168"/>
      <c r="P161" s="168"/>
      <c r="Q161" s="168"/>
      <c r="R161" s="168"/>
      <c r="S161" s="168"/>
      <c r="T161" s="169"/>
      <c r="AT161" s="164" t="s">
        <v>146</v>
      </c>
      <c r="AU161" s="164" t="s">
        <v>87</v>
      </c>
      <c r="AV161" s="14" t="s">
        <v>144</v>
      </c>
      <c r="AW161" s="14" t="s">
        <v>35</v>
      </c>
      <c r="AX161" s="14" t="s">
        <v>84</v>
      </c>
      <c r="AY161" s="164" t="s">
        <v>136</v>
      </c>
    </row>
    <row r="162" spans="1:65" s="2" customFormat="1" ht="16.5" customHeight="1">
      <c r="A162" s="30"/>
      <c r="B162" s="142"/>
      <c r="C162" s="143" t="s">
        <v>144</v>
      </c>
      <c r="D162" s="143" t="s">
        <v>139</v>
      </c>
      <c r="E162" s="144" t="s">
        <v>317</v>
      </c>
      <c r="F162" s="145" t="s">
        <v>318</v>
      </c>
      <c r="G162" s="146" t="s">
        <v>142</v>
      </c>
      <c r="H162" s="147">
        <v>475.45</v>
      </c>
      <c r="I162" s="148">
        <v>0</v>
      </c>
      <c r="J162" s="148">
        <f>ROUND(I162*H162,2)</f>
        <v>0</v>
      </c>
      <c r="K162" s="145" t="s">
        <v>143</v>
      </c>
      <c r="L162" s="31"/>
      <c r="M162" s="149" t="s">
        <v>1</v>
      </c>
      <c r="N162" s="150" t="s">
        <v>45</v>
      </c>
      <c r="O162" s="151">
        <v>0</v>
      </c>
      <c r="P162" s="151">
        <f>O162*H162</f>
        <v>0</v>
      </c>
      <c r="Q162" s="151">
        <v>0</v>
      </c>
      <c r="R162" s="151">
        <f>Q162*H162</f>
        <v>0</v>
      </c>
      <c r="S162" s="151">
        <v>0</v>
      </c>
      <c r="T162" s="152">
        <f>S162*H162</f>
        <v>0</v>
      </c>
      <c r="U162" s="30"/>
      <c r="V162" s="30"/>
      <c r="W162" s="30"/>
      <c r="X162" s="30"/>
      <c r="Y162" s="30"/>
      <c r="Z162" s="30"/>
      <c r="AA162" s="30"/>
      <c r="AB162" s="30"/>
      <c r="AC162" s="30"/>
      <c r="AD162" s="30"/>
      <c r="AE162" s="30"/>
      <c r="AR162" s="153" t="s">
        <v>144</v>
      </c>
      <c r="AT162" s="153" t="s">
        <v>139</v>
      </c>
      <c r="AU162" s="153" t="s">
        <v>87</v>
      </c>
      <c r="AY162" s="17" t="s">
        <v>136</v>
      </c>
      <c r="BE162" s="154">
        <f>IF(N162="základní",J162,0)</f>
        <v>0</v>
      </c>
      <c r="BF162" s="154">
        <f>IF(N162="snížená",J162,0)</f>
        <v>0</v>
      </c>
      <c r="BG162" s="154">
        <f>IF(N162="zákl. přenesená",J162,0)</f>
        <v>0</v>
      </c>
      <c r="BH162" s="154">
        <f>IF(N162="sníž. přenesená",J162,0)</f>
        <v>0</v>
      </c>
      <c r="BI162" s="154">
        <f>IF(N162="nulová",J162,0)</f>
        <v>0</v>
      </c>
      <c r="BJ162" s="17" t="s">
        <v>84</v>
      </c>
      <c r="BK162" s="154">
        <f>ROUND(I162*H162,2)</f>
        <v>0</v>
      </c>
      <c r="BL162" s="17" t="s">
        <v>144</v>
      </c>
      <c r="BM162" s="153" t="s">
        <v>203</v>
      </c>
    </row>
    <row r="163" spans="1:65" s="13" customFormat="1">
      <c r="B163" s="155"/>
      <c r="D163" s="156" t="s">
        <v>146</v>
      </c>
      <c r="E163" s="157" t="s">
        <v>1</v>
      </c>
      <c r="F163" s="158" t="s">
        <v>319</v>
      </c>
      <c r="H163" s="159">
        <v>475.45</v>
      </c>
      <c r="L163" s="155"/>
      <c r="M163" s="160"/>
      <c r="N163" s="161"/>
      <c r="O163" s="161"/>
      <c r="P163" s="161"/>
      <c r="Q163" s="161"/>
      <c r="R163" s="161"/>
      <c r="S163" s="161"/>
      <c r="T163" s="162"/>
      <c r="AT163" s="157" t="s">
        <v>146</v>
      </c>
      <c r="AU163" s="157" t="s">
        <v>87</v>
      </c>
      <c r="AV163" s="13" t="s">
        <v>87</v>
      </c>
      <c r="AW163" s="13" t="s">
        <v>35</v>
      </c>
      <c r="AX163" s="13" t="s">
        <v>80</v>
      </c>
      <c r="AY163" s="157" t="s">
        <v>136</v>
      </c>
    </row>
    <row r="164" spans="1:65" s="14" customFormat="1">
      <c r="B164" s="163"/>
      <c r="D164" s="156" t="s">
        <v>146</v>
      </c>
      <c r="E164" s="164" t="s">
        <v>1</v>
      </c>
      <c r="F164" s="165" t="s">
        <v>148</v>
      </c>
      <c r="H164" s="166">
        <v>475.45</v>
      </c>
      <c r="L164" s="163"/>
      <c r="M164" s="167"/>
      <c r="N164" s="168"/>
      <c r="O164" s="168"/>
      <c r="P164" s="168"/>
      <c r="Q164" s="168"/>
      <c r="R164" s="168"/>
      <c r="S164" s="168"/>
      <c r="T164" s="169"/>
      <c r="AT164" s="164" t="s">
        <v>146</v>
      </c>
      <c r="AU164" s="164" t="s">
        <v>87</v>
      </c>
      <c r="AV164" s="14" t="s">
        <v>144</v>
      </c>
      <c r="AW164" s="14" t="s">
        <v>35</v>
      </c>
      <c r="AX164" s="14" t="s">
        <v>84</v>
      </c>
      <c r="AY164" s="164" t="s">
        <v>136</v>
      </c>
    </row>
    <row r="165" spans="1:65" s="2" customFormat="1" ht="16.5" customHeight="1">
      <c r="A165" s="30"/>
      <c r="B165" s="142"/>
      <c r="C165" s="143" t="s">
        <v>162</v>
      </c>
      <c r="D165" s="143" t="s">
        <v>139</v>
      </c>
      <c r="E165" s="144" t="s">
        <v>320</v>
      </c>
      <c r="F165" s="145" t="s">
        <v>321</v>
      </c>
      <c r="G165" s="146" t="s">
        <v>194</v>
      </c>
      <c r="H165" s="147">
        <v>147</v>
      </c>
      <c r="I165" s="148">
        <v>0</v>
      </c>
      <c r="J165" s="148">
        <f>ROUND(I165*H165,2)</f>
        <v>0</v>
      </c>
      <c r="K165" s="145" t="s">
        <v>143</v>
      </c>
      <c r="L165" s="31"/>
      <c r="M165" s="149" t="s">
        <v>1</v>
      </c>
      <c r="N165" s="150" t="s">
        <v>45</v>
      </c>
      <c r="O165" s="151">
        <v>0.13300000000000001</v>
      </c>
      <c r="P165" s="151">
        <f>O165*H165</f>
        <v>19.551000000000002</v>
      </c>
      <c r="Q165" s="151">
        <v>0</v>
      </c>
      <c r="R165" s="151">
        <f>Q165*H165</f>
        <v>0</v>
      </c>
      <c r="S165" s="151">
        <v>0.20499999999999999</v>
      </c>
      <c r="T165" s="152">
        <f>S165*H165</f>
        <v>30.134999999999998</v>
      </c>
      <c r="U165" s="30"/>
      <c r="V165" s="30"/>
      <c r="W165" s="30"/>
      <c r="X165" s="30"/>
      <c r="Y165" s="30"/>
      <c r="Z165" s="30"/>
      <c r="AA165" s="30"/>
      <c r="AB165" s="30"/>
      <c r="AC165" s="30"/>
      <c r="AD165" s="30"/>
      <c r="AE165" s="30"/>
      <c r="AR165" s="153" t="s">
        <v>144</v>
      </c>
      <c r="AT165" s="153" t="s">
        <v>139</v>
      </c>
      <c r="AU165" s="153" t="s">
        <v>87</v>
      </c>
      <c r="AY165" s="17" t="s">
        <v>136</v>
      </c>
      <c r="BE165" s="154">
        <f>IF(N165="základní",J165,0)</f>
        <v>0</v>
      </c>
      <c r="BF165" s="154">
        <f>IF(N165="snížená",J165,0)</f>
        <v>0</v>
      </c>
      <c r="BG165" s="154">
        <f>IF(N165="zákl. přenesená",J165,0)</f>
        <v>0</v>
      </c>
      <c r="BH165" s="154">
        <f>IF(N165="sníž. přenesená",J165,0)</f>
        <v>0</v>
      </c>
      <c r="BI165" s="154">
        <f>IF(N165="nulová",J165,0)</f>
        <v>0</v>
      </c>
      <c r="BJ165" s="17" t="s">
        <v>84</v>
      </c>
      <c r="BK165" s="154">
        <f>ROUND(I165*H165,2)</f>
        <v>0</v>
      </c>
      <c r="BL165" s="17" t="s">
        <v>144</v>
      </c>
      <c r="BM165" s="153" t="s">
        <v>189</v>
      </c>
    </row>
    <row r="166" spans="1:65" s="13" customFormat="1">
      <c r="B166" s="155"/>
      <c r="D166" s="156" t="s">
        <v>146</v>
      </c>
      <c r="E166" s="157" t="s">
        <v>1</v>
      </c>
      <c r="F166" s="158" t="s">
        <v>322</v>
      </c>
      <c r="H166" s="159">
        <v>147</v>
      </c>
      <c r="L166" s="155"/>
      <c r="M166" s="160"/>
      <c r="N166" s="161"/>
      <c r="O166" s="161"/>
      <c r="P166" s="161"/>
      <c r="Q166" s="161"/>
      <c r="R166" s="161"/>
      <c r="S166" s="161"/>
      <c r="T166" s="162"/>
      <c r="AT166" s="157" t="s">
        <v>146</v>
      </c>
      <c r="AU166" s="157" t="s">
        <v>87</v>
      </c>
      <c r="AV166" s="13" t="s">
        <v>87</v>
      </c>
      <c r="AW166" s="13" t="s">
        <v>35</v>
      </c>
      <c r="AX166" s="13" t="s">
        <v>80</v>
      </c>
      <c r="AY166" s="157" t="s">
        <v>136</v>
      </c>
    </row>
    <row r="167" spans="1:65" s="14" customFormat="1">
      <c r="B167" s="163"/>
      <c r="D167" s="156" t="s">
        <v>146</v>
      </c>
      <c r="E167" s="164" t="s">
        <v>1</v>
      </c>
      <c r="F167" s="165" t="s">
        <v>148</v>
      </c>
      <c r="H167" s="166">
        <v>147</v>
      </c>
      <c r="L167" s="163"/>
      <c r="M167" s="167"/>
      <c r="N167" s="168"/>
      <c r="O167" s="168"/>
      <c r="P167" s="168"/>
      <c r="Q167" s="168"/>
      <c r="R167" s="168"/>
      <c r="S167" s="168"/>
      <c r="T167" s="169"/>
      <c r="AT167" s="164" t="s">
        <v>146</v>
      </c>
      <c r="AU167" s="164" t="s">
        <v>87</v>
      </c>
      <c r="AV167" s="14" t="s">
        <v>144</v>
      </c>
      <c r="AW167" s="14" t="s">
        <v>35</v>
      </c>
      <c r="AX167" s="14" t="s">
        <v>84</v>
      </c>
      <c r="AY167" s="164" t="s">
        <v>136</v>
      </c>
    </row>
    <row r="168" spans="1:65" s="2" customFormat="1" ht="16.5" customHeight="1">
      <c r="A168" s="30"/>
      <c r="B168" s="142"/>
      <c r="C168" s="143" t="s">
        <v>169</v>
      </c>
      <c r="D168" s="143" t="s">
        <v>139</v>
      </c>
      <c r="E168" s="144" t="s">
        <v>323</v>
      </c>
      <c r="F168" s="145" t="s">
        <v>324</v>
      </c>
      <c r="G168" s="146" t="s">
        <v>194</v>
      </c>
      <c r="H168" s="147">
        <v>202</v>
      </c>
      <c r="I168" s="148">
        <v>0</v>
      </c>
      <c r="J168" s="148">
        <f>ROUND(I168*H168,2)</f>
        <v>0</v>
      </c>
      <c r="K168" s="145" t="s">
        <v>143</v>
      </c>
      <c r="L168" s="31"/>
      <c r="M168" s="149" t="s">
        <v>1</v>
      </c>
      <c r="N168" s="150" t="s">
        <v>45</v>
      </c>
      <c r="O168" s="151">
        <v>0.14699999999999999</v>
      </c>
      <c r="P168" s="151">
        <f>O168*H168</f>
        <v>29.693999999999999</v>
      </c>
      <c r="Q168" s="151">
        <v>0</v>
      </c>
      <c r="R168" s="151">
        <f>Q168*H168</f>
        <v>0</v>
      </c>
      <c r="S168" s="151">
        <v>0.115</v>
      </c>
      <c r="T168" s="152">
        <f>S168*H168</f>
        <v>23.23</v>
      </c>
      <c r="U168" s="30"/>
      <c r="V168" s="30"/>
      <c r="W168" s="30"/>
      <c r="X168" s="30"/>
      <c r="Y168" s="30"/>
      <c r="Z168" s="30"/>
      <c r="AA168" s="30"/>
      <c r="AB168" s="30"/>
      <c r="AC168" s="30"/>
      <c r="AD168" s="30"/>
      <c r="AE168" s="30"/>
      <c r="AR168" s="153" t="s">
        <v>144</v>
      </c>
      <c r="AT168" s="153" t="s">
        <v>139</v>
      </c>
      <c r="AU168" s="153" t="s">
        <v>87</v>
      </c>
      <c r="AY168" s="17" t="s">
        <v>136</v>
      </c>
      <c r="BE168" s="154">
        <f>IF(N168="základní",J168,0)</f>
        <v>0</v>
      </c>
      <c r="BF168" s="154">
        <f>IF(N168="snížená",J168,0)</f>
        <v>0</v>
      </c>
      <c r="BG168" s="154">
        <f>IF(N168="zákl. přenesená",J168,0)</f>
        <v>0</v>
      </c>
      <c r="BH168" s="154">
        <f>IF(N168="sníž. přenesená",J168,0)</f>
        <v>0</v>
      </c>
      <c r="BI168" s="154">
        <f>IF(N168="nulová",J168,0)</f>
        <v>0</v>
      </c>
      <c r="BJ168" s="17" t="s">
        <v>84</v>
      </c>
      <c r="BK168" s="154">
        <f>ROUND(I168*H168,2)</f>
        <v>0</v>
      </c>
      <c r="BL168" s="17" t="s">
        <v>144</v>
      </c>
      <c r="BM168" s="153" t="s">
        <v>225</v>
      </c>
    </row>
    <row r="169" spans="1:65" s="15" customFormat="1">
      <c r="B169" s="173"/>
      <c r="D169" s="156" t="s">
        <v>146</v>
      </c>
      <c r="E169" s="174" t="s">
        <v>1</v>
      </c>
      <c r="F169" s="175" t="s">
        <v>325</v>
      </c>
      <c r="H169" s="174" t="s">
        <v>1</v>
      </c>
      <c r="L169" s="173"/>
      <c r="M169" s="176"/>
      <c r="N169" s="177"/>
      <c r="O169" s="177"/>
      <c r="P169" s="177"/>
      <c r="Q169" s="177"/>
      <c r="R169" s="177"/>
      <c r="S169" s="177"/>
      <c r="T169" s="178"/>
      <c r="AT169" s="174" t="s">
        <v>146</v>
      </c>
      <c r="AU169" s="174" t="s">
        <v>87</v>
      </c>
      <c r="AV169" s="15" t="s">
        <v>84</v>
      </c>
      <c r="AW169" s="15" t="s">
        <v>35</v>
      </c>
      <c r="AX169" s="15" t="s">
        <v>80</v>
      </c>
      <c r="AY169" s="174" t="s">
        <v>136</v>
      </c>
    </row>
    <row r="170" spans="1:65" s="13" customFormat="1">
      <c r="B170" s="155"/>
      <c r="D170" s="156" t="s">
        <v>146</v>
      </c>
      <c r="E170" s="157" t="s">
        <v>1</v>
      </c>
      <c r="F170" s="158" t="s">
        <v>326</v>
      </c>
      <c r="H170" s="159">
        <v>202</v>
      </c>
      <c r="L170" s="155"/>
      <c r="M170" s="160"/>
      <c r="N170" s="161"/>
      <c r="O170" s="161"/>
      <c r="P170" s="161"/>
      <c r="Q170" s="161"/>
      <c r="R170" s="161"/>
      <c r="S170" s="161"/>
      <c r="T170" s="162"/>
      <c r="AT170" s="157" t="s">
        <v>146</v>
      </c>
      <c r="AU170" s="157" t="s">
        <v>87</v>
      </c>
      <c r="AV170" s="13" t="s">
        <v>87</v>
      </c>
      <c r="AW170" s="13" t="s">
        <v>35</v>
      </c>
      <c r="AX170" s="13" t="s">
        <v>80</v>
      </c>
      <c r="AY170" s="157" t="s">
        <v>136</v>
      </c>
    </row>
    <row r="171" spans="1:65" s="14" customFormat="1">
      <c r="B171" s="163"/>
      <c r="D171" s="156" t="s">
        <v>146</v>
      </c>
      <c r="E171" s="164" t="s">
        <v>1</v>
      </c>
      <c r="F171" s="165" t="s">
        <v>148</v>
      </c>
      <c r="H171" s="166">
        <v>202</v>
      </c>
      <c r="L171" s="163"/>
      <c r="M171" s="167"/>
      <c r="N171" s="168"/>
      <c r="O171" s="168"/>
      <c r="P171" s="168"/>
      <c r="Q171" s="168"/>
      <c r="R171" s="168"/>
      <c r="S171" s="168"/>
      <c r="T171" s="169"/>
      <c r="AT171" s="164" t="s">
        <v>146</v>
      </c>
      <c r="AU171" s="164" t="s">
        <v>87</v>
      </c>
      <c r="AV171" s="14" t="s">
        <v>144</v>
      </c>
      <c r="AW171" s="14" t="s">
        <v>35</v>
      </c>
      <c r="AX171" s="14" t="s">
        <v>84</v>
      </c>
      <c r="AY171" s="164" t="s">
        <v>136</v>
      </c>
    </row>
    <row r="172" spans="1:65" s="2" customFormat="1" ht="16.5" customHeight="1">
      <c r="A172" s="30"/>
      <c r="B172" s="142"/>
      <c r="C172" s="143" t="s">
        <v>173</v>
      </c>
      <c r="D172" s="143" t="s">
        <v>139</v>
      </c>
      <c r="E172" s="144" t="s">
        <v>327</v>
      </c>
      <c r="F172" s="145" t="s">
        <v>328</v>
      </c>
      <c r="G172" s="146" t="s">
        <v>329</v>
      </c>
      <c r="H172" s="147">
        <v>40</v>
      </c>
      <c r="I172" s="148">
        <v>0</v>
      </c>
      <c r="J172" s="148">
        <f>ROUND(I172*H172,2)</f>
        <v>0</v>
      </c>
      <c r="K172" s="145" t="s">
        <v>143</v>
      </c>
      <c r="L172" s="31"/>
      <c r="M172" s="149" t="s">
        <v>1</v>
      </c>
      <c r="N172" s="150" t="s">
        <v>45</v>
      </c>
      <c r="O172" s="151">
        <v>0.184</v>
      </c>
      <c r="P172" s="151">
        <f>O172*H172</f>
        <v>7.3599999999999994</v>
      </c>
      <c r="Q172" s="151">
        <v>3.0000000000000001E-5</v>
      </c>
      <c r="R172" s="151">
        <f>Q172*H172</f>
        <v>1.2000000000000001E-3</v>
      </c>
      <c r="S172" s="151">
        <v>0</v>
      </c>
      <c r="T172" s="152">
        <f>S172*H172</f>
        <v>0</v>
      </c>
      <c r="U172" s="30"/>
      <c r="V172" s="30"/>
      <c r="W172" s="30"/>
      <c r="X172" s="30"/>
      <c r="Y172" s="30"/>
      <c r="Z172" s="30"/>
      <c r="AA172" s="30"/>
      <c r="AB172" s="30"/>
      <c r="AC172" s="30"/>
      <c r="AD172" s="30"/>
      <c r="AE172" s="30"/>
      <c r="AR172" s="153" t="s">
        <v>144</v>
      </c>
      <c r="AT172" s="153" t="s">
        <v>139</v>
      </c>
      <c r="AU172" s="153" t="s">
        <v>87</v>
      </c>
      <c r="AY172" s="17" t="s">
        <v>136</v>
      </c>
      <c r="BE172" s="154">
        <f>IF(N172="základní",J172,0)</f>
        <v>0</v>
      </c>
      <c r="BF172" s="154">
        <f>IF(N172="snížená",J172,0)</f>
        <v>0</v>
      </c>
      <c r="BG172" s="154">
        <f>IF(N172="zákl. přenesená",J172,0)</f>
        <v>0</v>
      </c>
      <c r="BH172" s="154">
        <f>IF(N172="sníž. přenesená",J172,0)</f>
        <v>0</v>
      </c>
      <c r="BI172" s="154">
        <f>IF(N172="nulová",J172,0)</f>
        <v>0</v>
      </c>
      <c r="BJ172" s="17" t="s">
        <v>84</v>
      </c>
      <c r="BK172" s="154">
        <f>ROUND(I172*H172,2)</f>
        <v>0</v>
      </c>
      <c r="BL172" s="17" t="s">
        <v>144</v>
      </c>
      <c r="BM172" s="153" t="s">
        <v>233</v>
      </c>
    </row>
    <row r="173" spans="1:65" s="13" customFormat="1">
      <c r="B173" s="155"/>
      <c r="D173" s="156" t="s">
        <v>146</v>
      </c>
      <c r="E173" s="157" t="s">
        <v>1</v>
      </c>
      <c r="F173" s="158" t="s">
        <v>330</v>
      </c>
      <c r="H173" s="159">
        <v>40</v>
      </c>
      <c r="L173" s="155"/>
      <c r="M173" s="160"/>
      <c r="N173" s="161"/>
      <c r="O173" s="161"/>
      <c r="P173" s="161"/>
      <c r="Q173" s="161"/>
      <c r="R173" s="161"/>
      <c r="S173" s="161"/>
      <c r="T173" s="162"/>
      <c r="AT173" s="157" t="s">
        <v>146</v>
      </c>
      <c r="AU173" s="157" t="s">
        <v>87</v>
      </c>
      <c r="AV173" s="13" t="s">
        <v>87</v>
      </c>
      <c r="AW173" s="13" t="s">
        <v>35</v>
      </c>
      <c r="AX173" s="13" t="s">
        <v>80</v>
      </c>
      <c r="AY173" s="157" t="s">
        <v>136</v>
      </c>
    </row>
    <row r="174" spans="1:65" s="14" customFormat="1">
      <c r="B174" s="163"/>
      <c r="D174" s="156" t="s">
        <v>146</v>
      </c>
      <c r="E174" s="164" t="s">
        <v>1</v>
      </c>
      <c r="F174" s="165" t="s">
        <v>148</v>
      </c>
      <c r="H174" s="166">
        <v>40</v>
      </c>
      <c r="L174" s="163"/>
      <c r="M174" s="167"/>
      <c r="N174" s="168"/>
      <c r="O174" s="168"/>
      <c r="P174" s="168"/>
      <c r="Q174" s="168"/>
      <c r="R174" s="168"/>
      <c r="S174" s="168"/>
      <c r="T174" s="169"/>
      <c r="AT174" s="164" t="s">
        <v>146</v>
      </c>
      <c r="AU174" s="164" t="s">
        <v>87</v>
      </c>
      <c r="AV174" s="14" t="s">
        <v>144</v>
      </c>
      <c r="AW174" s="14" t="s">
        <v>35</v>
      </c>
      <c r="AX174" s="14" t="s">
        <v>84</v>
      </c>
      <c r="AY174" s="164" t="s">
        <v>136</v>
      </c>
    </row>
    <row r="175" spans="1:65" s="2" customFormat="1" ht="16.5" customHeight="1">
      <c r="A175" s="30"/>
      <c r="B175" s="142"/>
      <c r="C175" s="143" t="s">
        <v>178</v>
      </c>
      <c r="D175" s="143" t="s">
        <v>139</v>
      </c>
      <c r="E175" s="144" t="s">
        <v>331</v>
      </c>
      <c r="F175" s="145" t="s">
        <v>332</v>
      </c>
      <c r="G175" s="146" t="s">
        <v>333</v>
      </c>
      <c r="H175" s="147">
        <v>10</v>
      </c>
      <c r="I175" s="148">
        <v>0</v>
      </c>
      <c r="J175" s="148">
        <f>ROUND(I175*H175,2)</f>
        <v>0</v>
      </c>
      <c r="K175" s="145" t="s">
        <v>143</v>
      </c>
      <c r="L175" s="31"/>
      <c r="M175" s="149" t="s">
        <v>1</v>
      </c>
      <c r="N175" s="150" t="s">
        <v>45</v>
      </c>
      <c r="O175" s="151">
        <v>0</v>
      </c>
      <c r="P175" s="151">
        <f>O175*H175</f>
        <v>0</v>
      </c>
      <c r="Q175" s="151">
        <v>0</v>
      </c>
      <c r="R175" s="151">
        <f>Q175*H175</f>
        <v>0</v>
      </c>
      <c r="S175" s="151">
        <v>0</v>
      </c>
      <c r="T175" s="152">
        <f>S175*H175</f>
        <v>0</v>
      </c>
      <c r="U175" s="30"/>
      <c r="V175" s="30"/>
      <c r="W175" s="30"/>
      <c r="X175" s="30"/>
      <c r="Y175" s="30"/>
      <c r="Z175" s="30"/>
      <c r="AA175" s="30"/>
      <c r="AB175" s="30"/>
      <c r="AC175" s="30"/>
      <c r="AD175" s="30"/>
      <c r="AE175" s="30"/>
      <c r="AR175" s="153" t="s">
        <v>144</v>
      </c>
      <c r="AT175" s="153" t="s">
        <v>139</v>
      </c>
      <c r="AU175" s="153" t="s">
        <v>87</v>
      </c>
      <c r="AY175" s="17" t="s">
        <v>136</v>
      </c>
      <c r="BE175" s="154">
        <f>IF(N175="základní",J175,0)</f>
        <v>0</v>
      </c>
      <c r="BF175" s="154">
        <f>IF(N175="snížená",J175,0)</f>
        <v>0</v>
      </c>
      <c r="BG175" s="154">
        <f>IF(N175="zákl. přenesená",J175,0)</f>
        <v>0</v>
      </c>
      <c r="BH175" s="154">
        <f>IF(N175="sníž. přenesená",J175,0)</f>
        <v>0</v>
      </c>
      <c r="BI175" s="154">
        <f>IF(N175="nulová",J175,0)</f>
        <v>0</v>
      </c>
      <c r="BJ175" s="17" t="s">
        <v>84</v>
      </c>
      <c r="BK175" s="154">
        <f>ROUND(I175*H175,2)</f>
        <v>0</v>
      </c>
      <c r="BL175" s="17" t="s">
        <v>144</v>
      </c>
      <c r="BM175" s="153" t="s">
        <v>240</v>
      </c>
    </row>
    <row r="176" spans="1:65" s="13" customFormat="1">
      <c r="B176" s="155"/>
      <c r="D176" s="156" t="s">
        <v>146</v>
      </c>
      <c r="E176" s="157" t="s">
        <v>1</v>
      </c>
      <c r="F176" s="158" t="s">
        <v>191</v>
      </c>
      <c r="H176" s="159">
        <v>10</v>
      </c>
      <c r="L176" s="155"/>
      <c r="M176" s="160"/>
      <c r="N176" s="161"/>
      <c r="O176" s="161"/>
      <c r="P176" s="161"/>
      <c r="Q176" s="161"/>
      <c r="R176" s="161"/>
      <c r="S176" s="161"/>
      <c r="T176" s="162"/>
      <c r="AT176" s="157" t="s">
        <v>146</v>
      </c>
      <c r="AU176" s="157" t="s">
        <v>87</v>
      </c>
      <c r="AV176" s="13" t="s">
        <v>87</v>
      </c>
      <c r="AW176" s="13" t="s">
        <v>35</v>
      </c>
      <c r="AX176" s="13" t="s">
        <v>80</v>
      </c>
      <c r="AY176" s="157" t="s">
        <v>136</v>
      </c>
    </row>
    <row r="177" spans="1:65" s="14" customFormat="1">
      <c r="B177" s="163"/>
      <c r="D177" s="156" t="s">
        <v>146</v>
      </c>
      <c r="E177" s="164" t="s">
        <v>1</v>
      </c>
      <c r="F177" s="165" t="s">
        <v>148</v>
      </c>
      <c r="H177" s="166">
        <v>10</v>
      </c>
      <c r="L177" s="163"/>
      <c r="M177" s="167"/>
      <c r="N177" s="168"/>
      <c r="O177" s="168"/>
      <c r="P177" s="168"/>
      <c r="Q177" s="168"/>
      <c r="R177" s="168"/>
      <c r="S177" s="168"/>
      <c r="T177" s="169"/>
      <c r="AT177" s="164" t="s">
        <v>146</v>
      </c>
      <c r="AU177" s="164" t="s">
        <v>87</v>
      </c>
      <c r="AV177" s="14" t="s">
        <v>144</v>
      </c>
      <c r="AW177" s="14" t="s">
        <v>35</v>
      </c>
      <c r="AX177" s="14" t="s">
        <v>84</v>
      </c>
      <c r="AY177" s="164" t="s">
        <v>136</v>
      </c>
    </row>
    <row r="178" spans="1:65" s="2" customFormat="1" ht="16.5" customHeight="1">
      <c r="A178" s="30"/>
      <c r="B178" s="142"/>
      <c r="C178" s="143" t="s">
        <v>137</v>
      </c>
      <c r="D178" s="143" t="s">
        <v>139</v>
      </c>
      <c r="E178" s="144" t="s">
        <v>334</v>
      </c>
      <c r="F178" s="145" t="s">
        <v>335</v>
      </c>
      <c r="G178" s="146" t="s">
        <v>194</v>
      </c>
      <c r="H178" s="147">
        <v>28</v>
      </c>
      <c r="I178" s="148">
        <v>0</v>
      </c>
      <c r="J178" s="148">
        <f>ROUND(I178*H178,2)</f>
        <v>0</v>
      </c>
      <c r="K178" s="145" t="s">
        <v>143</v>
      </c>
      <c r="L178" s="31"/>
      <c r="M178" s="149" t="s">
        <v>1</v>
      </c>
      <c r="N178" s="150" t="s">
        <v>45</v>
      </c>
      <c r="O178" s="151">
        <v>0.753</v>
      </c>
      <c r="P178" s="151">
        <f>O178*H178</f>
        <v>21.084</v>
      </c>
      <c r="Q178" s="151">
        <v>6.053E-2</v>
      </c>
      <c r="R178" s="151">
        <f>Q178*H178</f>
        <v>1.6948400000000001</v>
      </c>
      <c r="S178" s="151">
        <v>0</v>
      </c>
      <c r="T178" s="152">
        <f>S178*H178</f>
        <v>0</v>
      </c>
      <c r="U178" s="30"/>
      <c r="V178" s="30"/>
      <c r="W178" s="30"/>
      <c r="X178" s="30"/>
      <c r="Y178" s="30"/>
      <c r="Z178" s="30"/>
      <c r="AA178" s="30"/>
      <c r="AB178" s="30"/>
      <c r="AC178" s="30"/>
      <c r="AD178" s="30"/>
      <c r="AE178" s="30"/>
      <c r="AR178" s="153" t="s">
        <v>144</v>
      </c>
      <c r="AT178" s="153" t="s">
        <v>139</v>
      </c>
      <c r="AU178" s="153" t="s">
        <v>87</v>
      </c>
      <c r="AY178" s="17" t="s">
        <v>136</v>
      </c>
      <c r="BE178" s="154">
        <f>IF(N178="základní",J178,0)</f>
        <v>0</v>
      </c>
      <c r="BF178" s="154">
        <f>IF(N178="snížená",J178,0)</f>
        <v>0</v>
      </c>
      <c r="BG178" s="154">
        <f>IF(N178="zákl. přenesená",J178,0)</f>
        <v>0</v>
      </c>
      <c r="BH178" s="154">
        <f>IF(N178="sníž. přenesená",J178,0)</f>
        <v>0</v>
      </c>
      <c r="BI178" s="154">
        <f>IF(N178="nulová",J178,0)</f>
        <v>0</v>
      </c>
      <c r="BJ178" s="17" t="s">
        <v>84</v>
      </c>
      <c r="BK178" s="154">
        <f>ROUND(I178*H178,2)</f>
        <v>0</v>
      </c>
      <c r="BL178" s="17" t="s">
        <v>144</v>
      </c>
      <c r="BM178" s="153" t="s">
        <v>248</v>
      </c>
    </row>
    <row r="179" spans="1:65" s="13" customFormat="1">
      <c r="B179" s="155"/>
      <c r="D179" s="156" t="s">
        <v>146</v>
      </c>
      <c r="E179" s="157" t="s">
        <v>1</v>
      </c>
      <c r="F179" s="158" t="s">
        <v>267</v>
      </c>
      <c r="H179" s="159">
        <v>28</v>
      </c>
      <c r="L179" s="155"/>
      <c r="M179" s="160"/>
      <c r="N179" s="161"/>
      <c r="O179" s="161"/>
      <c r="P179" s="161"/>
      <c r="Q179" s="161"/>
      <c r="R179" s="161"/>
      <c r="S179" s="161"/>
      <c r="T179" s="162"/>
      <c r="AT179" s="157" t="s">
        <v>146</v>
      </c>
      <c r="AU179" s="157" t="s">
        <v>87</v>
      </c>
      <c r="AV179" s="13" t="s">
        <v>87</v>
      </c>
      <c r="AW179" s="13" t="s">
        <v>35</v>
      </c>
      <c r="AX179" s="13" t="s">
        <v>80</v>
      </c>
      <c r="AY179" s="157" t="s">
        <v>136</v>
      </c>
    </row>
    <row r="180" spans="1:65" s="14" customFormat="1">
      <c r="B180" s="163"/>
      <c r="D180" s="156" t="s">
        <v>146</v>
      </c>
      <c r="E180" s="164" t="s">
        <v>1</v>
      </c>
      <c r="F180" s="165" t="s">
        <v>148</v>
      </c>
      <c r="H180" s="166">
        <v>28</v>
      </c>
      <c r="L180" s="163"/>
      <c r="M180" s="167"/>
      <c r="N180" s="168"/>
      <c r="O180" s="168"/>
      <c r="P180" s="168"/>
      <c r="Q180" s="168"/>
      <c r="R180" s="168"/>
      <c r="S180" s="168"/>
      <c r="T180" s="169"/>
      <c r="AT180" s="164" t="s">
        <v>146</v>
      </c>
      <c r="AU180" s="164" t="s">
        <v>87</v>
      </c>
      <c r="AV180" s="14" t="s">
        <v>144</v>
      </c>
      <c r="AW180" s="14" t="s">
        <v>35</v>
      </c>
      <c r="AX180" s="14" t="s">
        <v>84</v>
      </c>
      <c r="AY180" s="164" t="s">
        <v>136</v>
      </c>
    </row>
    <row r="181" spans="1:65" s="2" customFormat="1" ht="16.5" customHeight="1">
      <c r="A181" s="30"/>
      <c r="B181" s="142"/>
      <c r="C181" s="143" t="s">
        <v>191</v>
      </c>
      <c r="D181" s="143" t="s">
        <v>139</v>
      </c>
      <c r="E181" s="144" t="s">
        <v>336</v>
      </c>
      <c r="F181" s="145" t="s">
        <v>337</v>
      </c>
      <c r="G181" s="146" t="s">
        <v>194</v>
      </c>
      <c r="H181" s="147">
        <v>88</v>
      </c>
      <c r="I181" s="148">
        <v>0</v>
      </c>
      <c r="J181" s="148">
        <f>ROUND(I181*H181,2)</f>
        <v>0</v>
      </c>
      <c r="K181" s="145" t="s">
        <v>143</v>
      </c>
      <c r="L181" s="31"/>
      <c r="M181" s="149" t="s">
        <v>1</v>
      </c>
      <c r="N181" s="150" t="s">
        <v>45</v>
      </c>
      <c r="O181" s="151">
        <v>0</v>
      </c>
      <c r="P181" s="151">
        <f>O181*H181</f>
        <v>0</v>
      </c>
      <c r="Q181" s="151">
        <v>0</v>
      </c>
      <c r="R181" s="151">
        <f>Q181*H181</f>
        <v>0</v>
      </c>
      <c r="S181" s="151">
        <v>0</v>
      </c>
      <c r="T181" s="152">
        <f>S181*H181</f>
        <v>0</v>
      </c>
      <c r="U181" s="30"/>
      <c r="V181" s="30"/>
      <c r="W181" s="30"/>
      <c r="X181" s="30"/>
      <c r="Y181" s="30"/>
      <c r="Z181" s="30"/>
      <c r="AA181" s="30"/>
      <c r="AB181" s="30"/>
      <c r="AC181" s="30"/>
      <c r="AD181" s="30"/>
      <c r="AE181" s="30"/>
      <c r="AR181" s="153" t="s">
        <v>144</v>
      </c>
      <c r="AT181" s="153" t="s">
        <v>139</v>
      </c>
      <c r="AU181" s="153" t="s">
        <v>87</v>
      </c>
      <c r="AY181" s="17" t="s">
        <v>136</v>
      </c>
      <c r="BE181" s="154">
        <f>IF(N181="základní",J181,0)</f>
        <v>0</v>
      </c>
      <c r="BF181" s="154">
        <f>IF(N181="snížená",J181,0)</f>
        <v>0</v>
      </c>
      <c r="BG181" s="154">
        <f>IF(N181="zákl. přenesená",J181,0)</f>
        <v>0</v>
      </c>
      <c r="BH181" s="154">
        <f>IF(N181="sníž. přenesená",J181,0)</f>
        <v>0</v>
      </c>
      <c r="BI181" s="154">
        <f>IF(N181="nulová",J181,0)</f>
        <v>0</v>
      </c>
      <c r="BJ181" s="17" t="s">
        <v>84</v>
      </c>
      <c r="BK181" s="154">
        <f>ROUND(I181*H181,2)</f>
        <v>0</v>
      </c>
      <c r="BL181" s="17" t="s">
        <v>144</v>
      </c>
      <c r="BM181" s="153" t="s">
        <v>256</v>
      </c>
    </row>
    <row r="182" spans="1:65" s="13" customFormat="1">
      <c r="B182" s="155"/>
      <c r="D182" s="156" t="s">
        <v>146</v>
      </c>
      <c r="E182" s="157" t="s">
        <v>1</v>
      </c>
      <c r="F182" s="158" t="s">
        <v>338</v>
      </c>
      <c r="H182" s="159">
        <v>88</v>
      </c>
      <c r="L182" s="155"/>
      <c r="M182" s="160"/>
      <c r="N182" s="161"/>
      <c r="O182" s="161"/>
      <c r="P182" s="161"/>
      <c r="Q182" s="161"/>
      <c r="R182" s="161"/>
      <c r="S182" s="161"/>
      <c r="T182" s="162"/>
      <c r="AT182" s="157" t="s">
        <v>146</v>
      </c>
      <c r="AU182" s="157" t="s">
        <v>87</v>
      </c>
      <c r="AV182" s="13" t="s">
        <v>87</v>
      </c>
      <c r="AW182" s="13" t="s">
        <v>35</v>
      </c>
      <c r="AX182" s="13" t="s">
        <v>80</v>
      </c>
      <c r="AY182" s="157" t="s">
        <v>136</v>
      </c>
    </row>
    <row r="183" spans="1:65" s="14" customFormat="1">
      <c r="B183" s="163"/>
      <c r="D183" s="156" t="s">
        <v>146</v>
      </c>
      <c r="E183" s="164" t="s">
        <v>1</v>
      </c>
      <c r="F183" s="165" t="s">
        <v>148</v>
      </c>
      <c r="H183" s="166">
        <v>88</v>
      </c>
      <c r="L183" s="163"/>
      <c r="M183" s="167"/>
      <c r="N183" s="168"/>
      <c r="O183" s="168"/>
      <c r="P183" s="168"/>
      <c r="Q183" s="168"/>
      <c r="R183" s="168"/>
      <c r="S183" s="168"/>
      <c r="T183" s="169"/>
      <c r="AT183" s="164" t="s">
        <v>146</v>
      </c>
      <c r="AU183" s="164" t="s">
        <v>87</v>
      </c>
      <c r="AV183" s="14" t="s">
        <v>144</v>
      </c>
      <c r="AW183" s="14" t="s">
        <v>35</v>
      </c>
      <c r="AX183" s="14" t="s">
        <v>84</v>
      </c>
      <c r="AY183" s="164" t="s">
        <v>136</v>
      </c>
    </row>
    <row r="184" spans="1:65" s="2" customFormat="1" ht="16.5" customHeight="1">
      <c r="A184" s="30"/>
      <c r="B184" s="142"/>
      <c r="C184" s="143" t="s">
        <v>198</v>
      </c>
      <c r="D184" s="143" t="s">
        <v>139</v>
      </c>
      <c r="E184" s="144" t="s">
        <v>339</v>
      </c>
      <c r="F184" s="145" t="s">
        <v>340</v>
      </c>
      <c r="G184" s="146" t="s">
        <v>341</v>
      </c>
      <c r="H184" s="147">
        <v>2.3039999999999998</v>
      </c>
      <c r="I184" s="148">
        <v>0</v>
      </c>
      <c r="J184" s="148">
        <f>ROUND(I184*H184,2)</f>
        <v>0</v>
      </c>
      <c r="K184" s="145" t="s">
        <v>143</v>
      </c>
      <c r="L184" s="31"/>
      <c r="M184" s="149" t="s">
        <v>1</v>
      </c>
      <c r="N184" s="150" t="s">
        <v>45</v>
      </c>
      <c r="O184" s="151">
        <v>6.4359999999999999</v>
      </c>
      <c r="P184" s="151">
        <f>O184*H184</f>
        <v>14.828543999999999</v>
      </c>
      <c r="Q184" s="151">
        <v>0</v>
      </c>
      <c r="R184" s="151">
        <f>Q184*H184</f>
        <v>0</v>
      </c>
      <c r="S184" s="151">
        <v>2</v>
      </c>
      <c r="T184" s="152">
        <f>S184*H184</f>
        <v>4.6079999999999997</v>
      </c>
      <c r="U184" s="30"/>
      <c r="V184" s="30"/>
      <c r="W184" s="30"/>
      <c r="X184" s="30"/>
      <c r="Y184" s="30"/>
      <c r="Z184" s="30"/>
      <c r="AA184" s="30"/>
      <c r="AB184" s="30"/>
      <c r="AC184" s="30"/>
      <c r="AD184" s="30"/>
      <c r="AE184" s="30"/>
      <c r="AR184" s="153" t="s">
        <v>144</v>
      </c>
      <c r="AT184" s="153" t="s">
        <v>139</v>
      </c>
      <c r="AU184" s="153" t="s">
        <v>87</v>
      </c>
      <c r="AY184" s="17" t="s">
        <v>136</v>
      </c>
      <c r="BE184" s="154">
        <f>IF(N184="základní",J184,0)</f>
        <v>0</v>
      </c>
      <c r="BF184" s="154">
        <f>IF(N184="snížená",J184,0)</f>
        <v>0</v>
      </c>
      <c r="BG184" s="154">
        <f>IF(N184="zákl. přenesená",J184,0)</f>
        <v>0</v>
      </c>
      <c r="BH184" s="154">
        <f>IF(N184="sníž. přenesená",J184,0)</f>
        <v>0</v>
      </c>
      <c r="BI184" s="154">
        <f>IF(N184="nulová",J184,0)</f>
        <v>0</v>
      </c>
      <c r="BJ184" s="17" t="s">
        <v>84</v>
      </c>
      <c r="BK184" s="154">
        <f>ROUND(I184*H184,2)</f>
        <v>0</v>
      </c>
      <c r="BL184" s="17" t="s">
        <v>144</v>
      </c>
      <c r="BM184" s="153" t="s">
        <v>267</v>
      </c>
    </row>
    <row r="185" spans="1:65" s="15" customFormat="1">
      <c r="B185" s="173"/>
      <c r="D185" s="156" t="s">
        <v>146</v>
      </c>
      <c r="E185" s="174" t="s">
        <v>1</v>
      </c>
      <c r="F185" s="175" t="s">
        <v>342</v>
      </c>
      <c r="H185" s="174" t="s">
        <v>1</v>
      </c>
      <c r="L185" s="173"/>
      <c r="M185" s="176"/>
      <c r="N185" s="177"/>
      <c r="O185" s="177"/>
      <c r="P185" s="177"/>
      <c r="Q185" s="177"/>
      <c r="R185" s="177"/>
      <c r="S185" s="177"/>
      <c r="T185" s="178"/>
      <c r="AT185" s="174" t="s">
        <v>146</v>
      </c>
      <c r="AU185" s="174" t="s">
        <v>87</v>
      </c>
      <c r="AV185" s="15" t="s">
        <v>84</v>
      </c>
      <c r="AW185" s="15" t="s">
        <v>35</v>
      </c>
      <c r="AX185" s="15" t="s">
        <v>80</v>
      </c>
      <c r="AY185" s="174" t="s">
        <v>136</v>
      </c>
    </row>
    <row r="186" spans="1:65" s="13" customFormat="1">
      <c r="B186" s="155"/>
      <c r="D186" s="156" t="s">
        <v>146</v>
      </c>
      <c r="E186" s="157" t="s">
        <v>1</v>
      </c>
      <c r="F186" s="158" t="s">
        <v>343</v>
      </c>
      <c r="H186" s="159">
        <v>2.3039999999999998</v>
      </c>
      <c r="L186" s="155"/>
      <c r="M186" s="160"/>
      <c r="N186" s="161"/>
      <c r="O186" s="161"/>
      <c r="P186" s="161"/>
      <c r="Q186" s="161"/>
      <c r="R186" s="161"/>
      <c r="S186" s="161"/>
      <c r="T186" s="162"/>
      <c r="AT186" s="157" t="s">
        <v>146</v>
      </c>
      <c r="AU186" s="157" t="s">
        <v>87</v>
      </c>
      <c r="AV186" s="13" t="s">
        <v>87</v>
      </c>
      <c r="AW186" s="13" t="s">
        <v>35</v>
      </c>
      <c r="AX186" s="13" t="s">
        <v>80</v>
      </c>
      <c r="AY186" s="157" t="s">
        <v>136</v>
      </c>
    </row>
    <row r="187" spans="1:65" s="14" customFormat="1">
      <c r="B187" s="163"/>
      <c r="D187" s="156" t="s">
        <v>146</v>
      </c>
      <c r="E187" s="164" t="s">
        <v>1</v>
      </c>
      <c r="F187" s="165" t="s">
        <v>148</v>
      </c>
      <c r="H187" s="166">
        <v>2.3039999999999998</v>
      </c>
      <c r="L187" s="163"/>
      <c r="M187" s="167"/>
      <c r="N187" s="168"/>
      <c r="O187" s="168"/>
      <c r="P187" s="168"/>
      <c r="Q187" s="168"/>
      <c r="R187" s="168"/>
      <c r="S187" s="168"/>
      <c r="T187" s="169"/>
      <c r="AT187" s="164" t="s">
        <v>146</v>
      </c>
      <c r="AU187" s="164" t="s">
        <v>87</v>
      </c>
      <c r="AV187" s="14" t="s">
        <v>144</v>
      </c>
      <c r="AW187" s="14" t="s">
        <v>35</v>
      </c>
      <c r="AX187" s="14" t="s">
        <v>84</v>
      </c>
      <c r="AY187" s="164" t="s">
        <v>136</v>
      </c>
    </row>
    <row r="188" spans="1:65" s="2" customFormat="1" ht="16.5" customHeight="1">
      <c r="A188" s="30"/>
      <c r="B188" s="142"/>
      <c r="C188" s="143" t="s">
        <v>203</v>
      </c>
      <c r="D188" s="143" t="s">
        <v>139</v>
      </c>
      <c r="E188" s="144" t="s">
        <v>344</v>
      </c>
      <c r="F188" s="145" t="s">
        <v>345</v>
      </c>
      <c r="G188" s="146" t="s">
        <v>194</v>
      </c>
      <c r="H188" s="147">
        <v>49</v>
      </c>
      <c r="I188" s="148">
        <v>0</v>
      </c>
      <c r="J188" s="148">
        <f>ROUND(I188*H188,2)</f>
        <v>0</v>
      </c>
      <c r="K188" s="145" t="s">
        <v>143</v>
      </c>
      <c r="L188" s="31"/>
      <c r="M188" s="149" t="s">
        <v>1</v>
      </c>
      <c r="N188" s="150" t="s">
        <v>45</v>
      </c>
      <c r="O188" s="151">
        <v>0</v>
      </c>
      <c r="P188" s="151">
        <f>O188*H188</f>
        <v>0</v>
      </c>
      <c r="Q188" s="151">
        <v>0</v>
      </c>
      <c r="R188" s="151">
        <f>Q188*H188</f>
        <v>0</v>
      </c>
      <c r="S188" s="151">
        <v>0</v>
      </c>
      <c r="T188" s="152">
        <f>S188*H188</f>
        <v>0</v>
      </c>
      <c r="U188" s="30"/>
      <c r="V188" s="30"/>
      <c r="W188" s="30"/>
      <c r="X188" s="30"/>
      <c r="Y188" s="30"/>
      <c r="Z188" s="30"/>
      <c r="AA188" s="30"/>
      <c r="AB188" s="30"/>
      <c r="AC188" s="30"/>
      <c r="AD188" s="30"/>
      <c r="AE188" s="30"/>
      <c r="AR188" s="153" t="s">
        <v>144</v>
      </c>
      <c r="AT188" s="153" t="s">
        <v>139</v>
      </c>
      <c r="AU188" s="153" t="s">
        <v>87</v>
      </c>
      <c r="AY188" s="17" t="s">
        <v>136</v>
      </c>
      <c r="BE188" s="154">
        <f>IF(N188="základní",J188,0)</f>
        <v>0</v>
      </c>
      <c r="BF188" s="154">
        <f>IF(N188="snížená",J188,0)</f>
        <v>0</v>
      </c>
      <c r="BG188" s="154">
        <f>IF(N188="zákl. přenesená",J188,0)</f>
        <v>0</v>
      </c>
      <c r="BH188" s="154">
        <f>IF(N188="sníž. přenesená",J188,0)</f>
        <v>0</v>
      </c>
      <c r="BI188" s="154">
        <f>IF(N188="nulová",J188,0)</f>
        <v>0</v>
      </c>
      <c r="BJ188" s="17" t="s">
        <v>84</v>
      </c>
      <c r="BK188" s="154">
        <f>ROUND(I188*H188,2)</f>
        <v>0</v>
      </c>
      <c r="BL188" s="17" t="s">
        <v>144</v>
      </c>
      <c r="BM188" s="153" t="s">
        <v>346</v>
      </c>
    </row>
    <row r="189" spans="1:65" s="15" customFormat="1">
      <c r="B189" s="173"/>
      <c r="D189" s="156" t="s">
        <v>146</v>
      </c>
      <c r="E189" s="174" t="s">
        <v>1</v>
      </c>
      <c r="F189" s="175" t="s">
        <v>347</v>
      </c>
      <c r="H189" s="174" t="s">
        <v>1</v>
      </c>
      <c r="L189" s="173"/>
      <c r="M189" s="176"/>
      <c r="N189" s="177"/>
      <c r="O189" s="177"/>
      <c r="P189" s="177"/>
      <c r="Q189" s="177"/>
      <c r="R189" s="177"/>
      <c r="S189" s="177"/>
      <c r="T189" s="178"/>
      <c r="AT189" s="174" t="s">
        <v>146</v>
      </c>
      <c r="AU189" s="174" t="s">
        <v>87</v>
      </c>
      <c r="AV189" s="15" t="s">
        <v>84</v>
      </c>
      <c r="AW189" s="15" t="s">
        <v>35</v>
      </c>
      <c r="AX189" s="15" t="s">
        <v>80</v>
      </c>
      <c r="AY189" s="174" t="s">
        <v>136</v>
      </c>
    </row>
    <row r="190" spans="1:65" s="13" customFormat="1">
      <c r="B190" s="155"/>
      <c r="D190" s="156" t="s">
        <v>146</v>
      </c>
      <c r="E190" s="157" t="s">
        <v>1</v>
      </c>
      <c r="F190" s="158" t="s">
        <v>348</v>
      </c>
      <c r="H190" s="159">
        <v>49</v>
      </c>
      <c r="L190" s="155"/>
      <c r="M190" s="160"/>
      <c r="N190" s="161"/>
      <c r="O190" s="161"/>
      <c r="P190" s="161"/>
      <c r="Q190" s="161"/>
      <c r="R190" s="161"/>
      <c r="S190" s="161"/>
      <c r="T190" s="162"/>
      <c r="AT190" s="157" t="s">
        <v>146</v>
      </c>
      <c r="AU190" s="157" t="s">
        <v>87</v>
      </c>
      <c r="AV190" s="13" t="s">
        <v>87</v>
      </c>
      <c r="AW190" s="13" t="s">
        <v>35</v>
      </c>
      <c r="AX190" s="13" t="s">
        <v>80</v>
      </c>
      <c r="AY190" s="157" t="s">
        <v>136</v>
      </c>
    </row>
    <row r="191" spans="1:65" s="14" customFormat="1">
      <c r="B191" s="163"/>
      <c r="D191" s="156" t="s">
        <v>146</v>
      </c>
      <c r="E191" s="164" t="s">
        <v>1</v>
      </c>
      <c r="F191" s="165" t="s">
        <v>148</v>
      </c>
      <c r="H191" s="166">
        <v>49</v>
      </c>
      <c r="L191" s="163"/>
      <c r="M191" s="167"/>
      <c r="N191" s="168"/>
      <c r="O191" s="168"/>
      <c r="P191" s="168"/>
      <c r="Q191" s="168"/>
      <c r="R191" s="168"/>
      <c r="S191" s="168"/>
      <c r="T191" s="169"/>
      <c r="AT191" s="164" t="s">
        <v>146</v>
      </c>
      <c r="AU191" s="164" t="s">
        <v>87</v>
      </c>
      <c r="AV191" s="14" t="s">
        <v>144</v>
      </c>
      <c r="AW191" s="14" t="s">
        <v>35</v>
      </c>
      <c r="AX191" s="14" t="s">
        <v>84</v>
      </c>
      <c r="AY191" s="164" t="s">
        <v>136</v>
      </c>
    </row>
    <row r="192" spans="1:65" s="12" customFormat="1" ht="22.8" customHeight="1">
      <c r="B192" s="130"/>
      <c r="D192" s="131" t="s">
        <v>79</v>
      </c>
      <c r="E192" s="140" t="s">
        <v>207</v>
      </c>
      <c r="F192" s="140" t="s">
        <v>349</v>
      </c>
      <c r="J192" s="141">
        <f>BK192</f>
        <v>0</v>
      </c>
      <c r="L192" s="130"/>
      <c r="M192" s="134"/>
      <c r="N192" s="135"/>
      <c r="O192" s="135"/>
      <c r="P192" s="136">
        <f>SUM(P193:P224)</f>
        <v>102.25399999999999</v>
      </c>
      <c r="Q192" s="135"/>
      <c r="R192" s="136">
        <f>SUM(R193:R224)</f>
        <v>0</v>
      </c>
      <c r="S192" s="135"/>
      <c r="T192" s="137">
        <f>SUM(T193:T224)</f>
        <v>0</v>
      </c>
      <c r="AR192" s="131" t="s">
        <v>84</v>
      </c>
      <c r="AT192" s="138" t="s">
        <v>79</v>
      </c>
      <c r="AU192" s="138" t="s">
        <v>84</v>
      </c>
      <c r="AY192" s="131" t="s">
        <v>136</v>
      </c>
      <c r="BK192" s="139">
        <f>SUM(BK193:BK224)</f>
        <v>0</v>
      </c>
    </row>
    <row r="193" spans="1:65" s="2" customFormat="1" ht="16.5" customHeight="1">
      <c r="A193" s="30"/>
      <c r="B193" s="142"/>
      <c r="C193" s="143" t="s">
        <v>207</v>
      </c>
      <c r="D193" s="143" t="s">
        <v>139</v>
      </c>
      <c r="E193" s="144" t="s">
        <v>350</v>
      </c>
      <c r="F193" s="145" t="s">
        <v>351</v>
      </c>
      <c r="G193" s="146" t="s">
        <v>341</v>
      </c>
      <c r="H193" s="147">
        <v>58</v>
      </c>
      <c r="I193" s="148">
        <v>0</v>
      </c>
      <c r="J193" s="148">
        <f>ROUND(I193*H193,2)</f>
        <v>0</v>
      </c>
      <c r="K193" s="145" t="s">
        <v>143</v>
      </c>
      <c r="L193" s="31"/>
      <c r="M193" s="149" t="s">
        <v>1</v>
      </c>
      <c r="N193" s="150" t="s">
        <v>45</v>
      </c>
      <c r="O193" s="151">
        <v>1.7629999999999999</v>
      </c>
      <c r="P193" s="151">
        <f>O193*H193</f>
        <v>102.25399999999999</v>
      </c>
      <c r="Q193" s="151">
        <v>0</v>
      </c>
      <c r="R193" s="151">
        <f>Q193*H193</f>
        <v>0</v>
      </c>
      <c r="S193" s="151">
        <v>0</v>
      </c>
      <c r="T193" s="152">
        <f>S193*H193</f>
        <v>0</v>
      </c>
      <c r="U193" s="30"/>
      <c r="V193" s="30"/>
      <c r="W193" s="30"/>
      <c r="X193" s="30"/>
      <c r="Y193" s="30"/>
      <c r="Z193" s="30"/>
      <c r="AA193" s="30"/>
      <c r="AB193" s="30"/>
      <c r="AC193" s="30"/>
      <c r="AD193" s="30"/>
      <c r="AE193" s="30"/>
      <c r="AR193" s="153" t="s">
        <v>144</v>
      </c>
      <c r="AT193" s="153" t="s">
        <v>139</v>
      </c>
      <c r="AU193" s="153" t="s">
        <v>87</v>
      </c>
      <c r="AY193" s="17" t="s">
        <v>136</v>
      </c>
      <c r="BE193" s="154">
        <f>IF(N193="základní",J193,0)</f>
        <v>0</v>
      </c>
      <c r="BF193" s="154">
        <f>IF(N193="snížená",J193,0)</f>
        <v>0</v>
      </c>
      <c r="BG193" s="154">
        <f>IF(N193="zákl. přenesená",J193,0)</f>
        <v>0</v>
      </c>
      <c r="BH193" s="154">
        <f>IF(N193="sníž. přenesená",J193,0)</f>
        <v>0</v>
      </c>
      <c r="BI193" s="154">
        <f>IF(N193="nulová",J193,0)</f>
        <v>0</v>
      </c>
      <c r="BJ193" s="17" t="s">
        <v>84</v>
      </c>
      <c r="BK193" s="154">
        <f>ROUND(I193*H193,2)</f>
        <v>0</v>
      </c>
      <c r="BL193" s="17" t="s">
        <v>144</v>
      </c>
      <c r="BM193" s="153" t="s">
        <v>352</v>
      </c>
    </row>
    <row r="194" spans="1:65" s="13" customFormat="1">
      <c r="B194" s="155"/>
      <c r="D194" s="156" t="s">
        <v>146</v>
      </c>
      <c r="E194" s="157" t="s">
        <v>1</v>
      </c>
      <c r="F194" s="158" t="s">
        <v>353</v>
      </c>
      <c r="H194" s="159">
        <v>58</v>
      </c>
      <c r="L194" s="155"/>
      <c r="M194" s="160"/>
      <c r="N194" s="161"/>
      <c r="O194" s="161"/>
      <c r="P194" s="161"/>
      <c r="Q194" s="161"/>
      <c r="R194" s="161"/>
      <c r="S194" s="161"/>
      <c r="T194" s="162"/>
      <c r="AT194" s="157" t="s">
        <v>146</v>
      </c>
      <c r="AU194" s="157" t="s">
        <v>87</v>
      </c>
      <c r="AV194" s="13" t="s">
        <v>87</v>
      </c>
      <c r="AW194" s="13" t="s">
        <v>35</v>
      </c>
      <c r="AX194" s="13" t="s">
        <v>80</v>
      </c>
      <c r="AY194" s="157" t="s">
        <v>136</v>
      </c>
    </row>
    <row r="195" spans="1:65" s="14" customFormat="1">
      <c r="B195" s="163"/>
      <c r="D195" s="156" t="s">
        <v>146</v>
      </c>
      <c r="E195" s="164" t="s">
        <v>1</v>
      </c>
      <c r="F195" s="165" t="s">
        <v>148</v>
      </c>
      <c r="H195" s="166">
        <v>58</v>
      </c>
      <c r="L195" s="163"/>
      <c r="M195" s="167"/>
      <c r="N195" s="168"/>
      <c r="O195" s="168"/>
      <c r="P195" s="168"/>
      <c r="Q195" s="168"/>
      <c r="R195" s="168"/>
      <c r="S195" s="168"/>
      <c r="T195" s="169"/>
      <c r="AT195" s="164" t="s">
        <v>146</v>
      </c>
      <c r="AU195" s="164" t="s">
        <v>87</v>
      </c>
      <c r="AV195" s="14" t="s">
        <v>144</v>
      </c>
      <c r="AW195" s="14" t="s">
        <v>35</v>
      </c>
      <c r="AX195" s="14" t="s">
        <v>84</v>
      </c>
      <c r="AY195" s="164" t="s">
        <v>136</v>
      </c>
    </row>
    <row r="196" spans="1:65" s="2" customFormat="1" ht="16.5" customHeight="1">
      <c r="A196" s="30"/>
      <c r="B196" s="142"/>
      <c r="C196" s="143" t="s">
        <v>211</v>
      </c>
      <c r="D196" s="143" t="s">
        <v>139</v>
      </c>
      <c r="E196" s="144" t="s">
        <v>354</v>
      </c>
      <c r="F196" s="145" t="s">
        <v>355</v>
      </c>
      <c r="G196" s="146" t="s">
        <v>341</v>
      </c>
      <c r="H196" s="147">
        <v>737.15899999999999</v>
      </c>
      <c r="I196" s="148">
        <v>0</v>
      </c>
      <c r="J196" s="148">
        <f>ROUND(I196*H196,2)</f>
        <v>0</v>
      </c>
      <c r="K196" s="145" t="s">
        <v>143</v>
      </c>
      <c r="L196" s="31"/>
      <c r="M196" s="149" t="s">
        <v>1</v>
      </c>
      <c r="N196" s="150" t="s">
        <v>45</v>
      </c>
      <c r="O196" s="151">
        <v>0</v>
      </c>
      <c r="P196" s="151">
        <f>O196*H196</f>
        <v>0</v>
      </c>
      <c r="Q196" s="151">
        <v>0</v>
      </c>
      <c r="R196" s="151">
        <f>Q196*H196</f>
        <v>0</v>
      </c>
      <c r="S196" s="151">
        <v>0</v>
      </c>
      <c r="T196" s="152">
        <f>S196*H196</f>
        <v>0</v>
      </c>
      <c r="U196" s="30"/>
      <c r="V196" s="30"/>
      <c r="W196" s="30"/>
      <c r="X196" s="30"/>
      <c r="Y196" s="30"/>
      <c r="Z196" s="30"/>
      <c r="AA196" s="30"/>
      <c r="AB196" s="30"/>
      <c r="AC196" s="30"/>
      <c r="AD196" s="30"/>
      <c r="AE196" s="30"/>
      <c r="AR196" s="153" t="s">
        <v>144</v>
      </c>
      <c r="AT196" s="153" t="s">
        <v>139</v>
      </c>
      <c r="AU196" s="153" t="s">
        <v>87</v>
      </c>
      <c r="AY196" s="17" t="s">
        <v>136</v>
      </c>
      <c r="BE196" s="154">
        <f>IF(N196="základní",J196,0)</f>
        <v>0</v>
      </c>
      <c r="BF196" s="154">
        <f>IF(N196="snížená",J196,0)</f>
        <v>0</v>
      </c>
      <c r="BG196" s="154">
        <f>IF(N196="zákl. přenesená",J196,0)</f>
        <v>0</v>
      </c>
      <c r="BH196" s="154">
        <f>IF(N196="sníž. přenesená",J196,0)</f>
        <v>0</v>
      </c>
      <c r="BI196" s="154">
        <f>IF(N196="nulová",J196,0)</f>
        <v>0</v>
      </c>
      <c r="BJ196" s="17" t="s">
        <v>84</v>
      </c>
      <c r="BK196" s="154">
        <f>ROUND(I196*H196,2)</f>
        <v>0</v>
      </c>
      <c r="BL196" s="17" t="s">
        <v>144</v>
      </c>
      <c r="BM196" s="153" t="s">
        <v>356</v>
      </c>
    </row>
    <row r="197" spans="1:65" s="15" customFormat="1">
      <c r="B197" s="173"/>
      <c r="D197" s="156" t="s">
        <v>146</v>
      </c>
      <c r="E197" s="174" t="s">
        <v>1</v>
      </c>
      <c r="F197" s="175" t="s">
        <v>357</v>
      </c>
      <c r="H197" s="174" t="s">
        <v>1</v>
      </c>
      <c r="L197" s="173"/>
      <c r="M197" s="176"/>
      <c r="N197" s="177"/>
      <c r="O197" s="177"/>
      <c r="P197" s="177"/>
      <c r="Q197" s="177"/>
      <c r="R197" s="177"/>
      <c r="S197" s="177"/>
      <c r="T197" s="178"/>
      <c r="AT197" s="174" t="s">
        <v>146</v>
      </c>
      <c r="AU197" s="174" t="s">
        <v>87</v>
      </c>
      <c r="AV197" s="15" t="s">
        <v>84</v>
      </c>
      <c r="AW197" s="15" t="s">
        <v>35</v>
      </c>
      <c r="AX197" s="15" t="s">
        <v>80</v>
      </c>
      <c r="AY197" s="174" t="s">
        <v>136</v>
      </c>
    </row>
    <row r="198" spans="1:65" s="13" customFormat="1">
      <c r="B198" s="155"/>
      <c r="D198" s="156" t="s">
        <v>146</v>
      </c>
      <c r="E198" s="157" t="s">
        <v>1</v>
      </c>
      <c r="F198" s="158" t="s">
        <v>358</v>
      </c>
      <c r="H198" s="159">
        <v>726.85500000000002</v>
      </c>
      <c r="L198" s="155"/>
      <c r="M198" s="160"/>
      <c r="N198" s="161"/>
      <c r="O198" s="161"/>
      <c r="P198" s="161"/>
      <c r="Q198" s="161"/>
      <c r="R198" s="161"/>
      <c r="S198" s="161"/>
      <c r="T198" s="162"/>
      <c r="AT198" s="157" t="s">
        <v>146</v>
      </c>
      <c r="AU198" s="157" t="s">
        <v>87</v>
      </c>
      <c r="AV198" s="13" t="s">
        <v>87</v>
      </c>
      <c r="AW198" s="13" t="s">
        <v>35</v>
      </c>
      <c r="AX198" s="13" t="s">
        <v>80</v>
      </c>
      <c r="AY198" s="157" t="s">
        <v>136</v>
      </c>
    </row>
    <row r="199" spans="1:65" s="13" customFormat="1">
      <c r="B199" s="155"/>
      <c r="D199" s="156" t="s">
        <v>146</v>
      </c>
      <c r="E199" s="157" t="s">
        <v>1</v>
      </c>
      <c r="F199" s="158" t="s">
        <v>359</v>
      </c>
      <c r="H199" s="159">
        <v>8</v>
      </c>
      <c r="L199" s="155"/>
      <c r="M199" s="160"/>
      <c r="N199" s="161"/>
      <c r="O199" s="161"/>
      <c r="P199" s="161"/>
      <c r="Q199" s="161"/>
      <c r="R199" s="161"/>
      <c r="S199" s="161"/>
      <c r="T199" s="162"/>
      <c r="AT199" s="157" t="s">
        <v>146</v>
      </c>
      <c r="AU199" s="157" t="s">
        <v>87</v>
      </c>
      <c r="AV199" s="13" t="s">
        <v>87</v>
      </c>
      <c r="AW199" s="13" t="s">
        <v>35</v>
      </c>
      <c r="AX199" s="13" t="s">
        <v>80</v>
      </c>
      <c r="AY199" s="157" t="s">
        <v>136</v>
      </c>
    </row>
    <row r="200" spans="1:65" s="13" customFormat="1">
      <c r="B200" s="155"/>
      <c r="D200" s="156" t="s">
        <v>146</v>
      </c>
      <c r="E200" s="157" t="s">
        <v>1</v>
      </c>
      <c r="F200" s="158" t="s">
        <v>360</v>
      </c>
      <c r="H200" s="159">
        <v>2.3039999999999998</v>
      </c>
      <c r="L200" s="155"/>
      <c r="M200" s="160"/>
      <c r="N200" s="161"/>
      <c r="O200" s="161"/>
      <c r="P200" s="161"/>
      <c r="Q200" s="161"/>
      <c r="R200" s="161"/>
      <c r="S200" s="161"/>
      <c r="T200" s="162"/>
      <c r="AT200" s="157" t="s">
        <v>146</v>
      </c>
      <c r="AU200" s="157" t="s">
        <v>87</v>
      </c>
      <c r="AV200" s="13" t="s">
        <v>87</v>
      </c>
      <c r="AW200" s="13" t="s">
        <v>35</v>
      </c>
      <c r="AX200" s="13" t="s">
        <v>80</v>
      </c>
      <c r="AY200" s="157" t="s">
        <v>136</v>
      </c>
    </row>
    <row r="201" spans="1:65" s="14" customFormat="1">
      <c r="B201" s="163"/>
      <c r="D201" s="156" t="s">
        <v>146</v>
      </c>
      <c r="E201" s="164" t="s">
        <v>1</v>
      </c>
      <c r="F201" s="165" t="s">
        <v>148</v>
      </c>
      <c r="H201" s="166">
        <v>737.15899999999999</v>
      </c>
      <c r="L201" s="163"/>
      <c r="M201" s="167"/>
      <c r="N201" s="168"/>
      <c r="O201" s="168"/>
      <c r="P201" s="168"/>
      <c r="Q201" s="168"/>
      <c r="R201" s="168"/>
      <c r="S201" s="168"/>
      <c r="T201" s="169"/>
      <c r="AT201" s="164" t="s">
        <v>146</v>
      </c>
      <c r="AU201" s="164" t="s">
        <v>87</v>
      </c>
      <c r="AV201" s="14" t="s">
        <v>144</v>
      </c>
      <c r="AW201" s="14" t="s">
        <v>35</v>
      </c>
      <c r="AX201" s="14" t="s">
        <v>84</v>
      </c>
      <c r="AY201" s="164" t="s">
        <v>136</v>
      </c>
    </row>
    <row r="202" spans="1:65" s="2" customFormat="1" ht="21.75" customHeight="1">
      <c r="A202" s="30"/>
      <c r="B202" s="142"/>
      <c r="C202" s="143" t="s">
        <v>8</v>
      </c>
      <c r="D202" s="143" t="s">
        <v>139</v>
      </c>
      <c r="E202" s="144" t="s">
        <v>361</v>
      </c>
      <c r="F202" s="145" t="s">
        <v>362</v>
      </c>
      <c r="G202" s="146" t="s">
        <v>341</v>
      </c>
      <c r="H202" s="147">
        <v>596.77200000000005</v>
      </c>
      <c r="I202" s="148">
        <v>0</v>
      </c>
      <c r="J202" s="148">
        <f>ROUND(I202*H202,2)</f>
        <v>0</v>
      </c>
      <c r="K202" s="145" t="s">
        <v>143</v>
      </c>
      <c r="L202" s="31"/>
      <c r="M202" s="149" t="s">
        <v>1</v>
      </c>
      <c r="N202" s="150" t="s">
        <v>45</v>
      </c>
      <c r="O202" s="151">
        <v>0</v>
      </c>
      <c r="P202" s="151">
        <f>O202*H202</f>
        <v>0</v>
      </c>
      <c r="Q202" s="151">
        <v>0</v>
      </c>
      <c r="R202" s="151">
        <f>Q202*H202</f>
        <v>0</v>
      </c>
      <c r="S202" s="151">
        <v>0</v>
      </c>
      <c r="T202" s="152">
        <f>S202*H202</f>
        <v>0</v>
      </c>
      <c r="U202" s="30"/>
      <c r="V202" s="30"/>
      <c r="W202" s="30"/>
      <c r="X202" s="30"/>
      <c r="Y202" s="30"/>
      <c r="Z202" s="30"/>
      <c r="AA202" s="30"/>
      <c r="AB202" s="30"/>
      <c r="AC202" s="30"/>
      <c r="AD202" s="30"/>
      <c r="AE202" s="30"/>
      <c r="AR202" s="153" t="s">
        <v>144</v>
      </c>
      <c r="AT202" s="153" t="s">
        <v>139</v>
      </c>
      <c r="AU202" s="153" t="s">
        <v>87</v>
      </c>
      <c r="AY202" s="17" t="s">
        <v>136</v>
      </c>
      <c r="BE202" s="154">
        <f>IF(N202="základní",J202,0)</f>
        <v>0</v>
      </c>
      <c r="BF202" s="154">
        <f>IF(N202="snížená",J202,0)</f>
        <v>0</v>
      </c>
      <c r="BG202" s="154">
        <f>IF(N202="zákl. přenesená",J202,0)</f>
        <v>0</v>
      </c>
      <c r="BH202" s="154">
        <f>IF(N202="sníž. přenesená",J202,0)</f>
        <v>0</v>
      </c>
      <c r="BI202" s="154">
        <f>IF(N202="nulová",J202,0)</f>
        <v>0</v>
      </c>
      <c r="BJ202" s="17" t="s">
        <v>84</v>
      </c>
      <c r="BK202" s="154">
        <f>ROUND(I202*H202,2)</f>
        <v>0</v>
      </c>
      <c r="BL202" s="17" t="s">
        <v>144</v>
      </c>
      <c r="BM202" s="153" t="s">
        <v>363</v>
      </c>
    </row>
    <row r="203" spans="1:65" s="15" customFormat="1">
      <c r="B203" s="173"/>
      <c r="D203" s="156" t="s">
        <v>146</v>
      </c>
      <c r="E203" s="174" t="s">
        <v>1</v>
      </c>
      <c r="F203" s="175" t="s">
        <v>364</v>
      </c>
      <c r="H203" s="174" t="s">
        <v>1</v>
      </c>
      <c r="L203" s="173"/>
      <c r="M203" s="176"/>
      <c r="N203" s="177"/>
      <c r="O203" s="177"/>
      <c r="P203" s="177"/>
      <c r="Q203" s="177"/>
      <c r="R203" s="177"/>
      <c r="S203" s="177"/>
      <c r="T203" s="178"/>
      <c r="AT203" s="174" t="s">
        <v>146</v>
      </c>
      <c r="AU203" s="174" t="s">
        <v>87</v>
      </c>
      <c r="AV203" s="15" t="s">
        <v>84</v>
      </c>
      <c r="AW203" s="15" t="s">
        <v>35</v>
      </c>
      <c r="AX203" s="15" t="s">
        <v>80</v>
      </c>
      <c r="AY203" s="174" t="s">
        <v>136</v>
      </c>
    </row>
    <row r="204" spans="1:65" s="13" customFormat="1">
      <c r="B204" s="155"/>
      <c r="D204" s="156" t="s">
        <v>146</v>
      </c>
      <c r="E204" s="157" t="s">
        <v>1</v>
      </c>
      <c r="F204" s="158" t="s">
        <v>365</v>
      </c>
      <c r="H204" s="159">
        <v>58.838999999999999</v>
      </c>
      <c r="L204" s="155"/>
      <c r="M204" s="160"/>
      <c r="N204" s="161"/>
      <c r="O204" s="161"/>
      <c r="P204" s="161"/>
      <c r="Q204" s="161"/>
      <c r="R204" s="161"/>
      <c r="S204" s="161"/>
      <c r="T204" s="162"/>
      <c r="AT204" s="157" t="s">
        <v>146</v>
      </c>
      <c r="AU204" s="157" t="s">
        <v>87</v>
      </c>
      <c r="AV204" s="13" t="s">
        <v>87</v>
      </c>
      <c r="AW204" s="13" t="s">
        <v>35</v>
      </c>
      <c r="AX204" s="13" t="s">
        <v>80</v>
      </c>
      <c r="AY204" s="157" t="s">
        <v>136</v>
      </c>
    </row>
    <row r="205" spans="1:65" s="15" customFormat="1">
      <c r="B205" s="173"/>
      <c r="D205" s="156" t="s">
        <v>146</v>
      </c>
      <c r="E205" s="174" t="s">
        <v>1</v>
      </c>
      <c r="F205" s="175" t="s">
        <v>366</v>
      </c>
      <c r="H205" s="174" t="s">
        <v>1</v>
      </c>
      <c r="L205" s="173"/>
      <c r="M205" s="176"/>
      <c r="N205" s="177"/>
      <c r="O205" s="177"/>
      <c r="P205" s="177"/>
      <c r="Q205" s="177"/>
      <c r="R205" s="177"/>
      <c r="S205" s="177"/>
      <c r="T205" s="178"/>
      <c r="AT205" s="174" t="s">
        <v>146</v>
      </c>
      <c r="AU205" s="174" t="s">
        <v>87</v>
      </c>
      <c r="AV205" s="15" t="s">
        <v>84</v>
      </c>
      <c r="AW205" s="15" t="s">
        <v>35</v>
      </c>
      <c r="AX205" s="15" t="s">
        <v>80</v>
      </c>
      <c r="AY205" s="174" t="s">
        <v>136</v>
      </c>
    </row>
    <row r="206" spans="1:65" s="13" customFormat="1">
      <c r="B206" s="155"/>
      <c r="D206" s="156" t="s">
        <v>146</v>
      </c>
      <c r="E206" s="157" t="s">
        <v>1</v>
      </c>
      <c r="F206" s="158" t="s">
        <v>367</v>
      </c>
      <c r="H206" s="159">
        <v>111.51900000000001</v>
      </c>
      <c r="L206" s="155"/>
      <c r="M206" s="160"/>
      <c r="N206" s="161"/>
      <c r="O206" s="161"/>
      <c r="P206" s="161"/>
      <c r="Q206" s="161"/>
      <c r="R206" s="161"/>
      <c r="S206" s="161"/>
      <c r="T206" s="162"/>
      <c r="AT206" s="157" t="s">
        <v>146</v>
      </c>
      <c r="AU206" s="157" t="s">
        <v>87</v>
      </c>
      <c r="AV206" s="13" t="s">
        <v>87</v>
      </c>
      <c r="AW206" s="13" t="s">
        <v>35</v>
      </c>
      <c r="AX206" s="13" t="s">
        <v>80</v>
      </c>
      <c r="AY206" s="157" t="s">
        <v>136</v>
      </c>
    </row>
    <row r="207" spans="1:65" s="15" customFormat="1">
      <c r="B207" s="173"/>
      <c r="D207" s="156" t="s">
        <v>146</v>
      </c>
      <c r="E207" s="174" t="s">
        <v>1</v>
      </c>
      <c r="F207" s="175" t="s">
        <v>368</v>
      </c>
      <c r="H207" s="174" t="s">
        <v>1</v>
      </c>
      <c r="L207" s="173"/>
      <c r="M207" s="176"/>
      <c r="N207" s="177"/>
      <c r="O207" s="177"/>
      <c r="P207" s="177"/>
      <c r="Q207" s="177"/>
      <c r="R207" s="177"/>
      <c r="S207" s="177"/>
      <c r="T207" s="178"/>
      <c r="AT207" s="174" t="s">
        <v>146</v>
      </c>
      <c r="AU207" s="174" t="s">
        <v>87</v>
      </c>
      <c r="AV207" s="15" t="s">
        <v>84</v>
      </c>
      <c r="AW207" s="15" t="s">
        <v>35</v>
      </c>
      <c r="AX207" s="15" t="s">
        <v>80</v>
      </c>
      <c r="AY207" s="174" t="s">
        <v>136</v>
      </c>
    </row>
    <row r="208" spans="1:65" s="13" customFormat="1">
      <c r="B208" s="155"/>
      <c r="D208" s="156" t="s">
        <v>146</v>
      </c>
      <c r="E208" s="157" t="s">
        <v>1</v>
      </c>
      <c r="F208" s="158" t="s">
        <v>369</v>
      </c>
      <c r="H208" s="159">
        <v>94.641000000000005</v>
      </c>
      <c r="L208" s="155"/>
      <c r="M208" s="160"/>
      <c r="N208" s="161"/>
      <c r="O208" s="161"/>
      <c r="P208" s="161"/>
      <c r="Q208" s="161"/>
      <c r="R208" s="161"/>
      <c r="S208" s="161"/>
      <c r="T208" s="162"/>
      <c r="AT208" s="157" t="s">
        <v>146</v>
      </c>
      <c r="AU208" s="157" t="s">
        <v>87</v>
      </c>
      <c r="AV208" s="13" t="s">
        <v>87</v>
      </c>
      <c r="AW208" s="13" t="s">
        <v>35</v>
      </c>
      <c r="AX208" s="13" t="s">
        <v>80</v>
      </c>
      <c r="AY208" s="157" t="s">
        <v>136</v>
      </c>
    </row>
    <row r="209" spans="1:65" s="15" customFormat="1">
      <c r="B209" s="173"/>
      <c r="D209" s="156" t="s">
        <v>146</v>
      </c>
      <c r="E209" s="174" t="s">
        <v>1</v>
      </c>
      <c r="F209" s="175" t="s">
        <v>370</v>
      </c>
      <c r="H209" s="174" t="s">
        <v>1</v>
      </c>
      <c r="L209" s="173"/>
      <c r="M209" s="176"/>
      <c r="N209" s="177"/>
      <c r="O209" s="177"/>
      <c r="P209" s="177"/>
      <c r="Q209" s="177"/>
      <c r="R209" s="177"/>
      <c r="S209" s="177"/>
      <c r="T209" s="178"/>
      <c r="AT209" s="174" t="s">
        <v>146</v>
      </c>
      <c r="AU209" s="174" t="s">
        <v>87</v>
      </c>
      <c r="AV209" s="15" t="s">
        <v>84</v>
      </c>
      <c r="AW209" s="15" t="s">
        <v>35</v>
      </c>
      <c r="AX209" s="15" t="s">
        <v>80</v>
      </c>
      <c r="AY209" s="174" t="s">
        <v>136</v>
      </c>
    </row>
    <row r="210" spans="1:65" s="13" customFormat="1">
      <c r="B210" s="155"/>
      <c r="D210" s="156" t="s">
        <v>146</v>
      </c>
      <c r="E210" s="157" t="s">
        <v>1</v>
      </c>
      <c r="F210" s="158" t="s">
        <v>901</v>
      </c>
      <c r="H210" s="159">
        <v>331.77300000000002</v>
      </c>
      <c r="L210" s="155"/>
      <c r="M210" s="160"/>
      <c r="N210" s="161"/>
      <c r="O210" s="161"/>
      <c r="P210" s="161"/>
      <c r="Q210" s="161"/>
      <c r="R210" s="161"/>
      <c r="S210" s="161"/>
      <c r="T210" s="162"/>
      <c r="AT210" s="157" t="s">
        <v>146</v>
      </c>
      <c r="AU210" s="157" t="s">
        <v>87</v>
      </c>
      <c r="AV210" s="13" t="s">
        <v>87</v>
      </c>
      <c r="AW210" s="13" t="s">
        <v>35</v>
      </c>
      <c r="AX210" s="13" t="s">
        <v>80</v>
      </c>
      <c r="AY210" s="157" t="s">
        <v>136</v>
      </c>
    </row>
    <row r="211" spans="1:65" s="14" customFormat="1">
      <c r="B211" s="163"/>
      <c r="D211" s="156" t="s">
        <v>146</v>
      </c>
      <c r="E211" s="164" t="s">
        <v>1</v>
      </c>
      <c r="F211" s="165" t="s">
        <v>148</v>
      </c>
      <c r="H211" s="166">
        <v>596.77200000000005</v>
      </c>
      <c r="L211" s="163"/>
      <c r="M211" s="167"/>
      <c r="N211" s="168"/>
      <c r="O211" s="168"/>
      <c r="P211" s="168"/>
      <c r="Q211" s="168"/>
      <c r="R211" s="168"/>
      <c r="S211" s="168"/>
      <c r="T211" s="169"/>
      <c r="AT211" s="164" t="s">
        <v>146</v>
      </c>
      <c r="AU211" s="164" t="s">
        <v>87</v>
      </c>
      <c r="AV211" s="14" t="s">
        <v>144</v>
      </c>
      <c r="AW211" s="14" t="s">
        <v>35</v>
      </c>
      <c r="AX211" s="14" t="s">
        <v>84</v>
      </c>
      <c r="AY211" s="164" t="s">
        <v>136</v>
      </c>
    </row>
    <row r="212" spans="1:65" s="2" customFormat="1" ht="16.5" customHeight="1">
      <c r="A212" s="30"/>
      <c r="B212" s="142"/>
      <c r="C212" s="143" t="s">
        <v>189</v>
      </c>
      <c r="D212" s="143" t="s">
        <v>139</v>
      </c>
      <c r="E212" s="144" t="s">
        <v>371</v>
      </c>
      <c r="F212" s="145" t="s">
        <v>372</v>
      </c>
      <c r="G212" s="146" t="s">
        <v>142</v>
      </c>
      <c r="H212" s="147">
        <v>1183.2840000000001</v>
      </c>
      <c r="I212" s="148">
        <v>0</v>
      </c>
      <c r="J212" s="148">
        <f>ROUND(I212*H212,2)</f>
        <v>0</v>
      </c>
      <c r="K212" s="145" t="s">
        <v>143</v>
      </c>
      <c r="L212" s="31"/>
      <c r="M212" s="149" t="s">
        <v>1</v>
      </c>
      <c r="N212" s="150" t="s">
        <v>45</v>
      </c>
      <c r="O212" s="151">
        <v>0</v>
      </c>
      <c r="P212" s="151">
        <f>O212*H212</f>
        <v>0</v>
      </c>
      <c r="Q212" s="151">
        <v>0</v>
      </c>
      <c r="R212" s="151">
        <f>Q212*H212</f>
        <v>0</v>
      </c>
      <c r="S212" s="151">
        <v>0</v>
      </c>
      <c r="T212" s="152">
        <f>S212*H212</f>
        <v>0</v>
      </c>
      <c r="U212" s="30"/>
      <c r="V212" s="30"/>
      <c r="W212" s="30"/>
      <c r="X212" s="30"/>
      <c r="Y212" s="30"/>
      <c r="Z212" s="30"/>
      <c r="AA212" s="30"/>
      <c r="AB212" s="30"/>
      <c r="AC212" s="30"/>
      <c r="AD212" s="30"/>
      <c r="AE212" s="30"/>
      <c r="AR212" s="153" t="s">
        <v>144</v>
      </c>
      <c r="AT212" s="153" t="s">
        <v>139</v>
      </c>
      <c r="AU212" s="153" t="s">
        <v>87</v>
      </c>
      <c r="AY212" s="17" t="s">
        <v>136</v>
      </c>
      <c r="BE212" s="154">
        <f>IF(N212="základní",J212,0)</f>
        <v>0</v>
      </c>
      <c r="BF212" s="154">
        <f>IF(N212="snížená",J212,0)</f>
        <v>0</v>
      </c>
      <c r="BG212" s="154">
        <f>IF(N212="zákl. přenesená",J212,0)</f>
        <v>0</v>
      </c>
      <c r="BH212" s="154">
        <f>IF(N212="sníž. přenesená",J212,0)</f>
        <v>0</v>
      </c>
      <c r="BI212" s="154">
        <f>IF(N212="nulová",J212,0)</f>
        <v>0</v>
      </c>
      <c r="BJ212" s="17" t="s">
        <v>84</v>
      </c>
      <c r="BK212" s="154">
        <f>ROUND(I212*H212,2)</f>
        <v>0</v>
      </c>
      <c r="BL212" s="17" t="s">
        <v>144</v>
      </c>
      <c r="BM212" s="153" t="s">
        <v>373</v>
      </c>
    </row>
    <row r="213" spans="1:65" s="15" customFormat="1">
      <c r="B213" s="173"/>
      <c r="D213" s="156" t="s">
        <v>146</v>
      </c>
      <c r="E213" s="174" t="s">
        <v>1</v>
      </c>
      <c r="F213" s="175" t="s">
        <v>364</v>
      </c>
      <c r="H213" s="174" t="s">
        <v>1</v>
      </c>
      <c r="L213" s="173"/>
      <c r="M213" s="176"/>
      <c r="N213" s="177"/>
      <c r="O213" s="177"/>
      <c r="P213" s="177"/>
      <c r="Q213" s="177"/>
      <c r="R213" s="177"/>
      <c r="S213" s="177"/>
      <c r="T213" s="178"/>
      <c r="AT213" s="174" t="s">
        <v>146</v>
      </c>
      <c r="AU213" s="174" t="s">
        <v>87</v>
      </c>
      <c r="AV213" s="15" t="s">
        <v>84</v>
      </c>
      <c r="AW213" s="15" t="s">
        <v>35</v>
      </c>
      <c r="AX213" s="15" t="s">
        <v>80</v>
      </c>
      <c r="AY213" s="174" t="s">
        <v>136</v>
      </c>
    </row>
    <row r="214" spans="1:65" s="13" customFormat="1">
      <c r="B214" s="155"/>
      <c r="D214" s="156" t="s">
        <v>146</v>
      </c>
      <c r="E214" s="157" t="s">
        <v>1</v>
      </c>
      <c r="F214" s="158" t="s">
        <v>374</v>
      </c>
      <c r="H214" s="159">
        <v>117.762</v>
      </c>
      <c r="L214" s="155"/>
      <c r="M214" s="160"/>
      <c r="N214" s="161"/>
      <c r="O214" s="161"/>
      <c r="P214" s="161"/>
      <c r="Q214" s="161"/>
      <c r="R214" s="161"/>
      <c r="S214" s="161"/>
      <c r="T214" s="162"/>
      <c r="AT214" s="157" t="s">
        <v>146</v>
      </c>
      <c r="AU214" s="157" t="s">
        <v>87</v>
      </c>
      <c r="AV214" s="13" t="s">
        <v>87</v>
      </c>
      <c r="AW214" s="13" t="s">
        <v>35</v>
      </c>
      <c r="AX214" s="13" t="s">
        <v>80</v>
      </c>
      <c r="AY214" s="157" t="s">
        <v>136</v>
      </c>
    </row>
    <row r="215" spans="1:65" s="15" customFormat="1">
      <c r="B215" s="173"/>
      <c r="D215" s="156" t="s">
        <v>146</v>
      </c>
      <c r="E215" s="174" t="s">
        <v>1</v>
      </c>
      <c r="F215" s="175" t="s">
        <v>366</v>
      </c>
      <c r="H215" s="174" t="s">
        <v>1</v>
      </c>
      <c r="L215" s="173"/>
      <c r="M215" s="176"/>
      <c r="N215" s="177"/>
      <c r="O215" s="177"/>
      <c r="P215" s="177"/>
      <c r="Q215" s="177"/>
      <c r="R215" s="177"/>
      <c r="S215" s="177"/>
      <c r="T215" s="178"/>
      <c r="AT215" s="174" t="s">
        <v>146</v>
      </c>
      <c r="AU215" s="174" t="s">
        <v>87</v>
      </c>
      <c r="AV215" s="15" t="s">
        <v>84</v>
      </c>
      <c r="AW215" s="15" t="s">
        <v>35</v>
      </c>
      <c r="AX215" s="15" t="s">
        <v>80</v>
      </c>
      <c r="AY215" s="174" t="s">
        <v>136</v>
      </c>
    </row>
    <row r="216" spans="1:65" s="13" customFormat="1">
      <c r="B216" s="155"/>
      <c r="D216" s="156" t="s">
        <v>146</v>
      </c>
      <c r="E216" s="157" t="s">
        <v>1</v>
      </c>
      <c r="F216" s="158" t="s">
        <v>375</v>
      </c>
      <c r="H216" s="159">
        <v>218.208</v>
      </c>
      <c r="L216" s="155"/>
      <c r="M216" s="160"/>
      <c r="N216" s="161"/>
      <c r="O216" s="161"/>
      <c r="P216" s="161"/>
      <c r="Q216" s="161"/>
      <c r="R216" s="161"/>
      <c r="S216" s="161"/>
      <c r="T216" s="162"/>
      <c r="AT216" s="157" t="s">
        <v>146</v>
      </c>
      <c r="AU216" s="157" t="s">
        <v>87</v>
      </c>
      <c r="AV216" s="13" t="s">
        <v>87</v>
      </c>
      <c r="AW216" s="13" t="s">
        <v>35</v>
      </c>
      <c r="AX216" s="13" t="s">
        <v>80</v>
      </c>
      <c r="AY216" s="157" t="s">
        <v>136</v>
      </c>
    </row>
    <row r="217" spans="1:65" s="15" customFormat="1">
      <c r="B217" s="173"/>
      <c r="D217" s="156" t="s">
        <v>146</v>
      </c>
      <c r="E217" s="174" t="s">
        <v>1</v>
      </c>
      <c r="F217" s="175" t="s">
        <v>368</v>
      </c>
      <c r="H217" s="174" t="s">
        <v>1</v>
      </c>
      <c r="L217" s="173"/>
      <c r="M217" s="176"/>
      <c r="N217" s="177"/>
      <c r="O217" s="177"/>
      <c r="P217" s="177"/>
      <c r="Q217" s="177"/>
      <c r="R217" s="177"/>
      <c r="S217" s="177"/>
      <c r="T217" s="178"/>
      <c r="AT217" s="174" t="s">
        <v>146</v>
      </c>
      <c r="AU217" s="174" t="s">
        <v>87</v>
      </c>
      <c r="AV217" s="15" t="s">
        <v>84</v>
      </c>
      <c r="AW217" s="15" t="s">
        <v>35</v>
      </c>
      <c r="AX217" s="15" t="s">
        <v>80</v>
      </c>
      <c r="AY217" s="174" t="s">
        <v>136</v>
      </c>
    </row>
    <row r="218" spans="1:65" s="13" customFormat="1">
      <c r="B218" s="155"/>
      <c r="D218" s="156" t="s">
        <v>146</v>
      </c>
      <c r="E218" s="157" t="s">
        <v>1</v>
      </c>
      <c r="F218" s="158" t="s">
        <v>376</v>
      </c>
      <c r="H218" s="159">
        <v>183.768</v>
      </c>
      <c r="L218" s="155"/>
      <c r="M218" s="160"/>
      <c r="N218" s="161"/>
      <c r="O218" s="161"/>
      <c r="P218" s="161"/>
      <c r="Q218" s="161"/>
      <c r="R218" s="161"/>
      <c r="S218" s="161"/>
      <c r="T218" s="162"/>
      <c r="AT218" s="157" t="s">
        <v>146</v>
      </c>
      <c r="AU218" s="157" t="s">
        <v>87</v>
      </c>
      <c r="AV218" s="13" t="s">
        <v>87</v>
      </c>
      <c r="AW218" s="13" t="s">
        <v>35</v>
      </c>
      <c r="AX218" s="13" t="s">
        <v>80</v>
      </c>
      <c r="AY218" s="157" t="s">
        <v>136</v>
      </c>
    </row>
    <row r="219" spans="1:65" s="15" customFormat="1">
      <c r="B219" s="173"/>
      <c r="D219" s="156" t="s">
        <v>146</v>
      </c>
      <c r="E219" s="174" t="s">
        <v>1</v>
      </c>
      <c r="F219" s="175" t="s">
        <v>377</v>
      </c>
      <c r="H219" s="174" t="s">
        <v>1</v>
      </c>
      <c r="L219" s="173"/>
      <c r="M219" s="176"/>
      <c r="N219" s="177"/>
      <c r="O219" s="177"/>
      <c r="P219" s="177"/>
      <c r="Q219" s="177"/>
      <c r="R219" s="177"/>
      <c r="S219" s="177"/>
      <c r="T219" s="178"/>
      <c r="AT219" s="174" t="s">
        <v>146</v>
      </c>
      <c r="AU219" s="174" t="s">
        <v>87</v>
      </c>
      <c r="AV219" s="15" t="s">
        <v>84</v>
      </c>
      <c r="AW219" s="15" t="s">
        <v>35</v>
      </c>
      <c r="AX219" s="15" t="s">
        <v>80</v>
      </c>
      <c r="AY219" s="174" t="s">
        <v>136</v>
      </c>
    </row>
    <row r="220" spans="1:65" s="13" customFormat="1">
      <c r="B220" s="155"/>
      <c r="D220" s="156" t="s">
        <v>146</v>
      </c>
      <c r="E220" s="157" t="s">
        <v>1</v>
      </c>
      <c r="F220" s="158" t="s">
        <v>902</v>
      </c>
      <c r="H220" s="159">
        <v>663.54600000000005</v>
      </c>
      <c r="L220" s="155"/>
      <c r="M220" s="160"/>
      <c r="N220" s="161"/>
      <c r="O220" s="161"/>
      <c r="P220" s="161"/>
      <c r="Q220" s="161"/>
      <c r="R220" s="161"/>
      <c r="S220" s="161"/>
      <c r="T220" s="162"/>
      <c r="AT220" s="157" t="s">
        <v>146</v>
      </c>
      <c r="AU220" s="157" t="s">
        <v>87</v>
      </c>
      <c r="AV220" s="13" t="s">
        <v>87</v>
      </c>
      <c r="AW220" s="13" t="s">
        <v>35</v>
      </c>
      <c r="AX220" s="13" t="s">
        <v>80</v>
      </c>
      <c r="AY220" s="157" t="s">
        <v>136</v>
      </c>
    </row>
    <row r="221" spans="1:65" s="14" customFormat="1">
      <c r="B221" s="163"/>
      <c r="D221" s="156" t="s">
        <v>146</v>
      </c>
      <c r="E221" s="164" t="s">
        <v>1</v>
      </c>
      <c r="F221" s="165" t="s">
        <v>148</v>
      </c>
      <c r="H221" s="166">
        <v>1183.2840000000001</v>
      </c>
      <c r="L221" s="163"/>
      <c r="M221" s="167"/>
      <c r="N221" s="168"/>
      <c r="O221" s="168"/>
      <c r="P221" s="168"/>
      <c r="Q221" s="168"/>
      <c r="R221" s="168"/>
      <c r="S221" s="168"/>
      <c r="T221" s="169"/>
      <c r="AT221" s="164" t="s">
        <v>146</v>
      </c>
      <c r="AU221" s="164" t="s">
        <v>87</v>
      </c>
      <c r="AV221" s="14" t="s">
        <v>144</v>
      </c>
      <c r="AW221" s="14" t="s">
        <v>35</v>
      </c>
      <c r="AX221" s="14" t="s">
        <v>84</v>
      </c>
      <c r="AY221" s="164" t="s">
        <v>136</v>
      </c>
    </row>
    <row r="222" spans="1:65" s="2" customFormat="1" ht="16.5" customHeight="1">
      <c r="A222" s="30"/>
      <c r="B222" s="142"/>
      <c r="C222" s="143" t="s">
        <v>221</v>
      </c>
      <c r="D222" s="143" t="s">
        <v>139</v>
      </c>
      <c r="E222" s="144" t="s">
        <v>378</v>
      </c>
      <c r="F222" s="145" t="s">
        <v>379</v>
      </c>
      <c r="G222" s="146" t="s">
        <v>142</v>
      </c>
      <c r="H222" s="147">
        <v>1183.2840000000001</v>
      </c>
      <c r="I222" s="148">
        <v>0</v>
      </c>
      <c r="J222" s="148">
        <f>ROUND(I222*H222,2)</f>
        <v>0</v>
      </c>
      <c r="K222" s="145" t="s">
        <v>143</v>
      </c>
      <c r="L222" s="31"/>
      <c r="M222" s="149" t="s">
        <v>1</v>
      </c>
      <c r="N222" s="150" t="s">
        <v>45</v>
      </c>
      <c r="O222" s="151">
        <v>0</v>
      </c>
      <c r="P222" s="151">
        <f>O222*H222</f>
        <v>0</v>
      </c>
      <c r="Q222" s="151">
        <v>0</v>
      </c>
      <c r="R222" s="151">
        <f>Q222*H222</f>
        <v>0</v>
      </c>
      <c r="S222" s="151">
        <v>0</v>
      </c>
      <c r="T222" s="152">
        <f>S222*H222</f>
        <v>0</v>
      </c>
      <c r="U222" s="30"/>
      <c r="V222" s="30"/>
      <c r="W222" s="30"/>
      <c r="X222" s="30"/>
      <c r="Y222" s="30"/>
      <c r="Z222" s="30"/>
      <c r="AA222" s="30"/>
      <c r="AB222" s="30"/>
      <c r="AC222" s="30"/>
      <c r="AD222" s="30"/>
      <c r="AE222" s="30"/>
      <c r="AR222" s="153" t="s">
        <v>144</v>
      </c>
      <c r="AT222" s="153" t="s">
        <v>139</v>
      </c>
      <c r="AU222" s="153" t="s">
        <v>87</v>
      </c>
      <c r="AY222" s="17" t="s">
        <v>136</v>
      </c>
      <c r="BE222" s="154">
        <f>IF(N222="základní",J222,0)</f>
        <v>0</v>
      </c>
      <c r="BF222" s="154">
        <f>IF(N222="snížená",J222,0)</f>
        <v>0</v>
      </c>
      <c r="BG222" s="154">
        <f>IF(N222="zákl. přenesená",J222,0)</f>
        <v>0</v>
      </c>
      <c r="BH222" s="154">
        <f>IF(N222="sníž. přenesená",J222,0)</f>
        <v>0</v>
      </c>
      <c r="BI222" s="154">
        <f>IF(N222="nulová",J222,0)</f>
        <v>0</v>
      </c>
      <c r="BJ222" s="17" t="s">
        <v>84</v>
      </c>
      <c r="BK222" s="154">
        <f>ROUND(I222*H222,2)</f>
        <v>0</v>
      </c>
      <c r="BL222" s="17" t="s">
        <v>144</v>
      </c>
      <c r="BM222" s="153" t="s">
        <v>380</v>
      </c>
    </row>
    <row r="223" spans="1:65" s="13" customFormat="1">
      <c r="B223" s="155"/>
      <c r="D223" s="156" t="s">
        <v>146</v>
      </c>
      <c r="E223" s="157" t="s">
        <v>1</v>
      </c>
      <c r="F223" s="158">
        <v>1183.2840000000001</v>
      </c>
      <c r="H223" s="159">
        <v>1183.2840000000001</v>
      </c>
      <c r="L223" s="155"/>
      <c r="M223" s="160"/>
      <c r="N223" s="161"/>
      <c r="O223" s="161"/>
      <c r="P223" s="161"/>
      <c r="Q223" s="161"/>
      <c r="R223" s="161"/>
      <c r="S223" s="161"/>
      <c r="T223" s="162"/>
      <c r="AT223" s="157" t="s">
        <v>146</v>
      </c>
      <c r="AU223" s="157" t="s">
        <v>87</v>
      </c>
      <c r="AV223" s="13" t="s">
        <v>87</v>
      </c>
      <c r="AW223" s="13" t="s">
        <v>35</v>
      </c>
      <c r="AX223" s="13" t="s">
        <v>80</v>
      </c>
      <c r="AY223" s="157" t="s">
        <v>136</v>
      </c>
    </row>
    <row r="224" spans="1:65" s="14" customFormat="1">
      <c r="B224" s="163"/>
      <c r="D224" s="156" t="s">
        <v>146</v>
      </c>
      <c r="E224" s="164" t="s">
        <v>1</v>
      </c>
      <c r="F224" s="165" t="s">
        <v>148</v>
      </c>
      <c r="H224" s="166">
        <v>1183.2840000000001</v>
      </c>
      <c r="L224" s="163"/>
      <c r="M224" s="167"/>
      <c r="N224" s="168"/>
      <c r="O224" s="168"/>
      <c r="P224" s="168"/>
      <c r="Q224" s="168"/>
      <c r="R224" s="168"/>
      <c r="S224" s="168"/>
      <c r="T224" s="169"/>
      <c r="AT224" s="164" t="s">
        <v>146</v>
      </c>
      <c r="AU224" s="164" t="s">
        <v>87</v>
      </c>
      <c r="AV224" s="14" t="s">
        <v>144</v>
      </c>
      <c r="AW224" s="14" t="s">
        <v>35</v>
      </c>
      <c r="AX224" s="14" t="s">
        <v>84</v>
      </c>
      <c r="AY224" s="164" t="s">
        <v>136</v>
      </c>
    </row>
    <row r="225" spans="1:65" s="12" customFormat="1" ht="22.8" customHeight="1">
      <c r="B225" s="130"/>
      <c r="D225" s="131" t="s">
        <v>79</v>
      </c>
      <c r="E225" s="140" t="s">
        <v>189</v>
      </c>
      <c r="F225" s="140" t="s">
        <v>381</v>
      </c>
      <c r="J225" s="141">
        <f>BK225</f>
        <v>0</v>
      </c>
      <c r="L225" s="130"/>
      <c r="M225" s="134"/>
      <c r="N225" s="135"/>
      <c r="O225" s="135"/>
      <c r="P225" s="136">
        <f>SUM(P226:P232)</f>
        <v>142.891232</v>
      </c>
      <c r="Q225" s="135"/>
      <c r="R225" s="136">
        <f>SUM(R226:R232)</f>
        <v>0</v>
      </c>
      <c r="S225" s="135"/>
      <c r="T225" s="137">
        <f>SUM(T226:T232)</f>
        <v>0</v>
      </c>
      <c r="AR225" s="131" t="s">
        <v>84</v>
      </c>
      <c r="AT225" s="138" t="s">
        <v>79</v>
      </c>
      <c r="AU225" s="138" t="s">
        <v>84</v>
      </c>
      <c r="AY225" s="131" t="s">
        <v>136</v>
      </c>
      <c r="BK225" s="139">
        <f>SUM(BK226:BK232)</f>
        <v>0</v>
      </c>
    </row>
    <row r="226" spans="1:65" s="2" customFormat="1" ht="16.5" customHeight="1">
      <c r="A226" s="30"/>
      <c r="B226" s="142"/>
      <c r="C226" s="143" t="s">
        <v>225</v>
      </c>
      <c r="D226" s="143" t="s">
        <v>139</v>
      </c>
      <c r="E226" s="144" t="s">
        <v>382</v>
      </c>
      <c r="F226" s="145" t="s">
        <v>383</v>
      </c>
      <c r="G226" s="146" t="s">
        <v>341</v>
      </c>
      <c r="H226" s="147">
        <v>898.28700000000003</v>
      </c>
      <c r="I226" s="148">
        <v>0</v>
      </c>
      <c r="J226" s="148">
        <f>ROUND(I226*H226,2)</f>
        <v>0</v>
      </c>
      <c r="K226" s="145" t="s">
        <v>143</v>
      </c>
      <c r="L226" s="31"/>
      <c r="M226" s="149" t="s">
        <v>1</v>
      </c>
      <c r="N226" s="150" t="s">
        <v>45</v>
      </c>
      <c r="O226" s="151">
        <v>0</v>
      </c>
      <c r="P226" s="151">
        <f>O226*H226</f>
        <v>0</v>
      </c>
      <c r="Q226" s="151">
        <v>0</v>
      </c>
      <c r="R226" s="151">
        <f>Q226*H226</f>
        <v>0</v>
      </c>
      <c r="S226" s="151">
        <v>0</v>
      </c>
      <c r="T226" s="152">
        <f>S226*H226</f>
        <v>0</v>
      </c>
      <c r="U226" s="30"/>
      <c r="V226" s="30"/>
      <c r="W226" s="30"/>
      <c r="X226" s="30"/>
      <c r="Y226" s="30"/>
      <c r="Z226" s="30"/>
      <c r="AA226" s="30"/>
      <c r="AB226" s="30"/>
      <c r="AC226" s="30"/>
      <c r="AD226" s="30"/>
      <c r="AE226" s="30"/>
      <c r="AR226" s="153" t="s">
        <v>144</v>
      </c>
      <c r="AT226" s="153" t="s">
        <v>139</v>
      </c>
      <c r="AU226" s="153" t="s">
        <v>87</v>
      </c>
      <c r="AY226" s="17" t="s">
        <v>136</v>
      </c>
      <c r="BE226" s="154">
        <f>IF(N226="základní",J226,0)</f>
        <v>0</v>
      </c>
      <c r="BF226" s="154">
        <f>IF(N226="snížená",J226,0)</f>
        <v>0</v>
      </c>
      <c r="BG226" s="154">
        <f>IF(N226="zákl. přenesená",J226,0)</f>
        <v>0</v>
      </c>
      <c r="BH226" s="154">
        <f>IF(N226="sníž. přenesená",J226,0)</f>
        <v>0</v>
      </c>
      <c r="BI226" s="154">
        <f>IF(N226="nulová",J226,0)</f>
        <v>0</v>
      </c>
      <c r="BJ226" s="17" t="s">
        <v>84</v>
      </c>
      <c r="BK226" s="154">
        <f>ROUND(I226*H226,2)</f>
        <v>0</v>
      </c>
      <c r="BL226" s="17" t="s">
        <v>144</v>
      </c>
      <c r="BM226" s="153" t="s">
        <v>384</v>
      </c>
    </row>
    <row r="227" spans="1:65" s="13" customFormat="1">
      <c r="B227" s="155"/>
      <c r="D227" s="156" t="s">
        <v>146</v>
      </c>
      <c r="E227" s="157" t="s">
        <v>1</v>
      </c>
      <c r="F227" s="158" t="s">
        <v>903</v>
      </c>
      <c r="H227" s="159">
        <v>898.28700000000003</v>
      </c>
      <c r="L227" s="155"/>
      <c r="M227" s="160"/>
      <c r="N227" s="161"/>
      <c r="O227" s="161"/>
      <c r="P227" s="161"/>
      <c r="Q227" s="161"/>
      <c r="R227" s="161"/>
      <c r="S227" s="161"/>
      <c r="T227" s="162"/>
      <c r="AT227" s="157" t="s">
        <v>146</v>
      </c>
      <c r="AU227" s="157" t="s">
        <v>87</v>
      </c>
      <c r="AV227" s="13" t="s">
        <v>87</v>
      </c>
      <c r="AW227" s="13" t="s">
        <v>35</v>
      </c>
      <c r="AX227" s="13" t="s">
        <v>80</v>
      </c>
      <c r="AY227" s="157" t="s">
        <v>136</v>
      </c>
    </row>
    <row r="228" spans="1:65" s="14" customFormat="1">
      <c r="B228" s="163"/>
      <c r="D228" s="156" t="s">
        <v>146</v>
      </c>
      <c r="E228" s="164" t="s">
        <v>1</v>
      </c>
      <c r="F228" s="165" t="s">
        <v>148</v>
      </c>
      <c r="H228" s="166">
        <v>898.28700000000003</v>
      </c>
      <c r="L228" s="163"/>
      <c r="M228" s="167"/>
      <c r="N228" s="168"/>
      <c r="O228" s="168"/>
      <c r="P228" s="168"/>
      <c r="Q228" s="168"/>
      <c r="R228" s="168"/>
      <c r="S228" s="168"/>
      <c r="T228" s="169"/>
      <c r="AT228" s="164" t="s">
        <v>146</v>
      </c>
      <c r="AU228" s="164" t="s">
        <v>87</v>
      </c>
      <c r="AV228" s="14" t="s">
        <v>144</v>
      </c>
      <c r="AW228" s="14" t="s">
        <v>35</v>
      </c>
      <c r="AX228" s="14" t="s">
        <v>84</v>
      </c>
      <c r="AY228" s="164" t="s">
        <v>136</v>
      </c>
    </row>
    <row r="229" spans="1:65" s="2" customFormat="1" ht="16.5" customHeight="1">
      <c r="A229" s="30"/>
      <c r="B229" s="142"/>
      <c r="C229" s="143" t="s">
        <v>229</v>
      </c>
      <c r="D229" s="143" t="s">
        <v>139</v>
      </c>
      <c r="E229" s="144" t="s">
        <v>385</v>
      </c>
      <c r="F229" s="145" t="s">
        <v>386</v>
      </c>
      <c r="G229" s="146" t="s">
        <v>341</v>
      </c>
      <c r="H229" s="147">
        <v>435.64400000000001</v>
      </c>
      <c r="I229" s="148">
        <v>0</v>
      </c>
      <c r="J229" s="148">
        <f>ROUND(I229*H229,2)</f>
        <v>0</v>
      </c>
      <c r="K229" s="145" t="s">
        <v>143</v>
      </c>
      <c r="L229" s="31"/>
      <c r="M229" s="149" t="s">
        <v>1</v>
      </c>
      <c r="N229" s="150" t="s">
        <v>45</v>
      </c>
      <c r="O229" s="151">
        <v>0.32800000000000001</v>
      </c>
      <c r="P229" s="151">
        <f>O229*H229</f>
        <v>142.891232</v>
      </c>
      <c r="Q229" s="151">
        <v>0</v>
      </c>
      <c r="R229" s="151">
        <f>Q229*H229</f>
        <v>0</v>
      </c>
      <c r="S229" s="151">
        <v>0</v>
      </c>
      <c r="T229" s="152">
        <f>S229*H229</f>
        <v>0</v>
      </c>
      <c r="U229" s="30"/>
      <c r="V229" s="30"/>
      <c r="W229" s="30"/>
      <c r="X229" s="30"/>
      <c r="Y229" s="30"/>
      <c r="Z229" s="30"/>
      <c r="AA229" s="30"/>
      <c r="AB229" s="30"/>
      <c r="AC229" s="30"/>
      <c r="AD229" s="30"/>
      <c r="AE229" s="30"/>
      <c r="AR229" s="153" t="s">
        <v>144</v>
      </c>
      <c r="AT229" s="153" t="s">
        <v>139</v>
      </c>
      <c r="AU229" s="153" t="s">
        <v>87</v>
      </c>
      <c r="AY229" s="17" t="s">
        <v>136</v>
      </c>
      <c r="BE229" s="154">
        <f>IF(N229="základní",J229,0)</f>
        <v>0</v>
      </c>
      <c r="BF229" s="154">
        <f>IF(N229="snížená",J229,0)</f>
        <v>0</v>
      </c>
      <c r="BG229" s="154">
        <f>IF(N229="zákl. přenesená",J229,0)</f>
        <v>0</v>
      </c>
      <c r="BH229" s="154">
        <f>IF(N229="sníž. přenesená",J229,0)</f>
        <v>0</v>
      </c>
      <c r="BI229" s="154">
        <f>IF(N229="nulová",J229,0)</f>
        <v>0</v>
      </c>
      <c r="BJ229" s="17" t="s">
        <v>84</v>
      </c>
      <c r="BK229" s="154">
        <f>ROUND(I229*H229,2)</f>
        <v>0</v>
      </c>
      <c r="BL229" s="17" t="s">
        <v>144</v>
      </c>
      <c r="BM229" s="153" t="s">
        <v>387</v>
      </c>
    </row>
    <row r="230" spans="1:65" s="15" customFormat="1">
      <c r="B230" s="173"/>
      <c r="D230" s="156" t="s">
        <v>146</v>
      </c>
      <c r="E230" s="174" t="s">
        <v>1</v>
      </c>
      <c r="F230" s="175" t="s">
        <v>388</v>
      </c>
      <c r="H230" s="174" t="s">
        <v>1</v>
      </c>
      <c r="L230" s="173"/>
      <c r="M230" s="176"/>
      <c r="N230" s="177"/>
      <c r="O230" s="177"/>
      <c r="P230" s="177"/>
      <c r="Q230" s="177"/>
      <c r="R230" s="177"/>
      <c r="S230" s="177"/>
      <c r="T230" s="178"/>
      <c r="AT230" s="174" t="s">
        <v>146</v>
      </c>
      <c r="AU230" s="174" t="s">
        <v>87</v>
      </c>
      <c r="AV230" s="15" t="s">
        <v>84</v>
      </c>
      <c r="AW230" s="15" t="s">
        <v>35</v>
      </c>
      <c r="AX230" s="15" t="s">
        <v>80</v>
      </c>
      <c r="AY230" s="174" t="s">
        <v>136</v>
      </c>
    </row>
    <row r="231" spans="1:65" s="13" customFormat="1">
      <c r="B231" s="155"/>
      <c r="D231" s="156" t="s">
        <v>146</v>
      </c>
      <c r="E231" s="157" t="s">
        <v>1</v>
      </c>
      <c r="F231" s="158" t="s">
        <v>904</v>
      </c>
      <c r="H231" s="159">
        <v>435.64400000000001</v>
      </c>
      <c r="L231" s="155"/>
      <c r="M231" s="160"/>
      <c r="N231" s="161"/>
      <c r="O231" s="161"/>
      <c r="P231" s="161"/>
      <c r="Q231" s="161"/>
      <c r="R231" s="161"/>
      <c r="S231" s="161"/>
      <c r="T231" s="162"/>
      <c r="AT231" s="157" t="s">
        <v>146</v>
      </c>
      <c r="AU231" s="157" t="s">
        <v>87</v>
      </c>
      <c r="AV231" s="13" t="s">
        <v>87</v>
      </c>
      <c r="AW231" s="13" t="s">
        <v>35</v>
      </c>
      <c r="AX231" s="13" t="s">
        <v>80</v>
      </c>
      <c r="AY231" s="157" t="s">
        <v>136</v>
      </c>
    </row>
    <row r="232" spans="1:65" s="14" customFormat="1">
      <c r="B232" s="163"/>
      <c r="D232" s="156" t="s">
        <v>146</v>
      </c>
      <c r="E232" s="164" t="s">
        <v>1</v>
      </c>
      <c r="F232" s="165" t="s">
        <v>148</v>
      </c>
      <c r="H232" s="166">
        <v>435.64400000000001</v>
      </c>
      <c r="L232" s="163"/>
      <c r="M232" s="167"/>
      <c r="N232" s="168"/>
      <c r="O232" s="168"/>
      <c r="P232" s="168"/>
      <c r="Q232" s="168"/>
      <c r="R232" s="168"/>
      <c r="S232" s="168"/>
      <c r="T232" s="169"/>
      <c r="AT232" s="164" t="s">
        <v>146</v>
      </c>
      <c r="AU232" s="164" t="s">
        <v>87</v>
      </c>
      <c r="AV232" s="14" t="s">
        <v>144</v>
      </c>
      <c r="AW232" s="14" t="s">
        <v>35</v>
      </c>
      <c r="AX232" s="14" t="s">
        <v>84</v>
      </c>
      <c r="AY232" s="164" t="s">
        <v>136</v>
      </c>
    </row>
    <row r="233" spans="1:65" s="12" customFormat="1" ht="22.8" customHeight="1">
      <c r="B233" s="130"/>
      <c r="D233" s="131" t="s">
        <v>79</v>
      </c>
      <c r="E233" s="140" t="s">
        <v>221</v>
      </c>
      <c r="F233" s="140" t="s">
        <v>389</v>
      </c>
      <c r="J233" s="141">
        <f>BK233</f>
        <v>0</v>
      </c>
      <c r="L233" s="130"/>
      <c r="M233" s="134"/>
      <c r="N233" s="135"/>
      <c r="O233" s="135"/>
      <c r="P233" s="136">
        <f>SUM(P234:P239)</f>
        <v>0</v>
      </c>
      <c r="Q233" s="135"/>
      <c r="R233" s="136">
        <f>SUM(R234:R239)</f>
        <v>0</v>
      </c>
      <c r="S233" s="135"/>
      <c r="T233" s="137">
        <f>SUM(T234:T239)</f>
        <v>0</v>
      </c>
      <c r="AR233" s="131" t="s">
        <v>84</v>
      </c>
      <c r="AT233" s="138" t="s">
        <v>79</v>
      </c>
      <c r="AU233" s="138" t="s">
        <v>84</v>
      </c>
      <c r="AY233" s="131" t="s">
        <v>136</v>
      </c>
      <c r="BK233" s="139">
        <f>SUM(BK234:BK239)</f>
        <v>0</v>
      </c>
    </row>
    <row r="234" spans="1:65" s="2" customFormat="1" ht="16.5" customHeight="1">
      <c r="A234" s="30"/>
      <c r="B234" s="142"/>
      <c r="C234" s="143" t="s">
        <v>233</v>
      </c>
      <c r="D234" s="143" t="s">
        <v>139</v>
      </c>
      <c r="E234" s="144" t="s">
        <v>390</v>
      </c>
      <c r="F234" s="145" t="s">
        <v>391</v>
      </c>
      <c r="G234" s="146" t="s">
        <v>341</v>
      </c>
      <c r="H234" s="147">
        <v>898.28700000000003</v>
      </c>
      <c r="I234" s="148">
        <v>0</v>
      </c>
      <c r="J234" s="148">
        <f>ROUND(I234*H234,2)</f>
        <v>0</v>
      </c>
      <c r="K234" s="145" t="s">
        <v>143</v>
      </c>
      <c r="L234" s="31"/>
      <c r="M234" s="149" t="s">
        <v>1</v>
      </c>
      <c r="N234" s="150" t="s">
        <v>45</v>
      </c>
      <c r="O234" s="151">
        <v>0</v>
      </c>
      <c r="P234" s="151">
        <f>O234*H234</f>
        <v>0</v>
      </c>
      <c r="Q234" s="151">
        <v>0</v>
      </c>
      <c r="R234" s="151">
        <f>Q234*H234</f>
        <v>0</v>
      </c>
      <c r="S234" s="151">
        <v>0</v>
      </c>
      <c r="T234" s="152">
        <f>S234*H234</f>
        <v>0</v>
      </c>
      <c r="U234" s="30"/>
      <c r="V234" s="30"/>
      <c r="W234" s="30"/>
      <c r="X234" s="30"/>
      <c r="Y234" s="30"/>
      <c r="Z234" s="30"/>
      <c r="AA234" s="30"/>
      <c r="AB234" s="30"/>
      <c r="AC234" s="30"/>
      <c r="AD234" s="30"/>
      <c r="AE234" s="30"/>
      <c r="AR234" s="153" t="s">
        <v>144</v>
      </c>
      <c r="AT234" s="153" t="s">
        <v>139</v>
      </c>
      <c r="AU234" s="153" t="s">
        <v>87</v>
      </c>
      <c r="AY234" s="17" t="s">
        <v>136</v>
      </c>
      <c r="BE234" s="154">
        <f>IF(N234="základní",J234,0)</f>
        <v>0</v>
      </c>
      <c r="BF234" s="154">
        <f>IF(N234="snížená",J234,0)</f>
        <v>0</v>
      </c>
      <c r="BG234" s="154">
        <f>IF(N234="zákl. přenesená",J234,0)</f>
        <v>0</v>
      </c>
      <c r="BH234" s="154">
        <f>IF(N234="sníž. přenesená",J234,0)</f>
        <v>0</v>
      </c>
      <c r="BI234" s="154">
        <f>IF(N234="nulová",J234,0)</f>
        <v>0</v>
      </c>
      <c r="BJ234" s="17" t="s">
        <v>84</v>
      </c>
      <c r="BK234" s="154">
        <f>ROUND(I234*H234,2)</f>
        <v>0</v>
      </c>
      <c r="BL234" s="17" t="s">
        <v>144</v>
      </c>
      <c r="BM234" s="153" t="s">
        <v>353</v>
      </c>
    </row>
    <row r="235" spans="1:65" s="13" customFormat="1">
      <c r="B235" s="155"/>
      <c r="D235" s="156" t="s">
        <v>146</v>
      </c>
      <c r="E235" s="157" t="s">
        <v>1</v>
      </c>
      <c r="F235" s="158">
        <v>898.28700000000003</v>
      </c>
      <c r="H235" s="159">
        <v>898.28700000000003</v>
      </c>
      <c r="L235" s="155"/>
      <c r="M235" s="160"/>
      <c r="N235" s="161"/>
      <c r="O235" s="161"/>
      <c r="P235" s="161"/>
      <c r="Q235" s="161"/>
      <c r="R235" s="161"/>
      <c r="S235" s="161"/>
      <c r="T235" s="162"/>
      <c r="AT235" s="157" t="s">
        <v>146</v>
      </c>
      <c r="AU235" s="157" t="s">
        <v>87</v>
      </c>
      <c r="AV235" s="13" t="s">
        <v>87</v>
      </c>
      <c r="AW235" s="13" t="s">
        <v>35</v>
      </c>
      <c r="AX235" s="13" t="s">
        <v>80</v>
      </c>
      <c r="AY235" s="157" t="s">
        <v>136</v>
      </c>
    </row>
    <row r="236" spans="1:65" s="14" customFormat="1">
      <c r="B236" s="163"/>
      <c r="D236" s="156" t="s">
        <v>146</v>
      </c>
      <c r="E236" s="164" t="s">
        <v>1</v>
      </c>
      <c r="F236" s="165" t="s">
        <v>148</v>
      </c>
      <c r="H236" s="166">
        <v>898.28700000000003</v>
      </c>
      <c r="L236" s="163"/>
      <c r="M236" s="167"/>
      <c r="N236" s="168"/>
      <c r="O236" s="168"/>
      <c r="P236" s="168"/>
      <c r="Q236" s="168"/>
      <c r="R236" s="168"/>
      <c r="S236" s="168"/>
      <c r="T236" s="169"/>
      <c r="AT236" s="164" t="s">
        <v>146</v>
      </c>
      <c r="AU236" s="164" t="s">
        <v>87</v>
      </c>
      <c r="AV236" s="14" t="s">
        <v>144</v>
      </c>
      <c r="AW236" s="14" t="s">
        <v>35</v>
      </c>
      <c r="AX236" s="14" t="s">
        <v>84</v>
      </c>
      <c r="AY236" s="164" t="s">
        <v>136</v>
      </c>
    </row>
    <row r="237" spans="1:65" s="2" customFormat="1" ht="16.5" customHeight="1">
      <c r="A237" s="30"/>
      <c r="B237" s="142"/>
      <c r="C237" s="143" t="s">
        <v>7</v>
      </c>
      <c r="D237" s="143" t="s">
        <v>139</v>
      </c>
      <c r="E237" s="144" t="s">
        <v>392</v>
      </c>
      <c r="F237" s="145" t="s">
        <v>393</v>
      </c>
      <c r="G237" s="146" t="s">
        <v>160</v>
      </c>
      <c r="H237" s="147">
        <v>1616.9166</v>
      </c>
      <c r="I237" s="148">
        <v>0</v>
      </c>
      <c r="J237" s="148">
        <f>ROUND(I237*H237,2)</f>
        <v>0</v>
      </c>
      <c r="K237" s="145" t="s">
        <v>143</v>
      </c>
      <c r="L237" s="31"/>
      <c r="M237" s="149" t="s">
        <v>1</v>
      </c>
      <c r="N237" s="150" t="s">
        <v>45</v>
      </c>
      <c r="O237" s="151">
        <v>0</v>
      </c>
      <c r="P237" s="151">
        <f>O237*H237</f>
        <v>0</v>
      </c>
      <c r="Q237" s="151">
        <v>0</v>
      </c>
      <c r="R237" s="151">
        <f>Q237*H237</f>
        <v>0</v>
      </c>
      <c r="S237" s="151">
        <v>0</v>
      </c>
      <c r="T237" s="152">
        <f>S237*H237</f>
        <v>0</v>
      </c>
      <c r="U237" s="30"/>
      <c r="V237" s="30"/>
      <c r="W237" s="30"/>
      <c r="X237" s="30"/>
      <c r="Y237" s="30"/>
      <c r="Z237" s="30"/>
      <c r="AA237" s="30"/>
      <c r="AB237" s="30"/>
      <c r="AC237" s="30"/>
      <c r="AD237" s="30"/>
      <c r="AE237" s="30"/>
      <c r="AR237" s="153" t="s">
        <v>144</v>
      </c>
      <c r="AT237" s="153" t="s">
        <v>139</v>
      </c>
      <c r="AU237" s="153" t="s">
        <v>87</v>
      </c>
      <c r="AY237" s="17" t="s">
        <v>136</v>
      </c>
      <c r="BE237" s="154">
        <f>IF(N237="základní",J237,0)</f>
        <v>0</v>
      </c>
      <c r="BF237" s="154">
        <f>IF(N237="snížená",J237,0)</f>
        <v>0</v>
      </c>
      <c r="BG237" s="154">
        <f>IF(N237="zákl. přenesená",J237,0)</f>
        <v>0</v>
      </c>
      <c r="BH237" s="154">
        <f>IF(N237="sníž. přenesená",J237,0)</f>
        <v>0</v>
      </c>
      <c r="BI237" s="154">
        <f>IF(N237="nulová",J237,0)</f>
        <v>0</v>
      </c>
      <c r="BJ237" s="17" t="s">
        <v>84</v>
      </c>
      <c r="BK237" s="154">
        <f>ROUND(I237*H237,2)</f>
        <v>0</v>
      </c>
      <c r="BL237" s="17" t="s">
        <v>144</v>
      </c>
      <c r="BM237" s="153" t="s">
        <v>394</v>
      </c>
    </row>
    <row r="238" spans="1:65" s="13" customFormat="1">
      <c r="B238" s="155"/>
      <c r="D238" s="156" t="s">
        <v>146</v>
      </c>
      <c r="E238" s="157" t="s">
        <v>1</v>
      </c>
      <c r="F238" s="158" t="s">
        <v>905</v>
      </c>
      <c r="H238" s="159">
        <v>1616.9166</v>
      </c>
      <c r="L238" s="155"/>
      <c r="M238" s="160"/>
      <c r="N238" s="161"/>
      <c r="O238" s="161"/>
      <c r="P238" s="161"/>
      <c r="Q238" s="161"/>
      <c r="R238" s="161"/>
      <c r="S238" s="161"/>
      <c r="T238" s="162"/>
      <c r="AT238" s="157" t="s">
        <v>146</v>
      </c>
      <c r="AU238" s="157" t="s">
        <v>87</v>
      </c>
      <c r="AV238" s="13" t="s">
        <v>87</v>
      </c>
      <c r="AW238" s="13" t="s">
        <v>35</v>
      </c>
      <c r="AX238" s="13" t="s">
        <v>80</v>
      </c>
      <c r="AY238" s="157" t="s">
        <v>136</v>
      </c>
    </row>
    <row r="239" spans="1:65" s="14" customFormat="1">
      <c r="B239" s="163"/>
      <c r="D239" s="156" t="s">
        <v>146</v>
      </c>
      <c r="E239" s="164" t="s">
        <v>1</v>
      </c>
      <c r="F239" s="165" t="s">
        <v>148</v>
      </c>
      <c r="H239" s="166">
        <v>1616.9166</v>
      </c>
      <c r="L239" s="163"/>
      <c r="M239" s="167"/>
      <c r="N239" s="168"/>
      <c r="O239" s="168"/>
      <c r="P239" s="168"/>
      <c r="Q239" s="168"/>
      <c r="R239" s="168"/>
      <c r="S239" s="168"/>
      <c r="T239" s="169"/>
      <c r="AT239" s="164" t="s">
        <v>146</v>
      </c>
      <c r="AU239" s="164" t="s">
        <v>87</v>
      </c>
      <c r="AV239" s="14" t="s">
        <v>144</v>
      </c>
      <c r="AW239" s="14" t="s">
        <v>35</v>
      </c>
      <c r="AX239" s="14" t="s">
        <v>84</v>
      </c>
      <c r="AY239" s="164" t="s">
        <v>136</v>
      </c>
    </row>
    <row r="240" spans="1:65" s="12" customFormat="1" ht="22.8" customHeight="1">
      <c r="B240" s="130"/>
      <c r="D240" s="131" t="s">
        <v>79</v>
      </c>
      <c r="E240" s="140" t="s">
        <v>225</v>
      </c>
      <c r="F240" s="140" t="s">
        <v>395</v>
      </c>
      <c r="J240" s="141">
        <f>BK240</f>
        <v>0</v>
      </c>
      <c r="L240" s="130"/>
      <c r="M240" s="134"/>
      <c r="N240" s="135"/>
      <c r="O240" s="135"/>
      <c r="P240" s="136">
        <f>SUM(P241:P264)</f>
        <v>6.7519999999999998</v>
      </c>
      <c r="Q240" s="135"/>
      <c r="R240" s="136">
        <f>SUM(R241:R264)</f>
        <v>3.2149999999999998E-2</v>
      </c>
      <c r="S240" s="135"/>
      <c r="T240" s="137">
        <f>SUM(T241:T264)</f>
        <v>0</v>
      </c>
      <c r="AR240" s="131" t="s">
        <v>84</v>
      </c>
      <c r="AT240" s="138" t="s">
        <v>79</v>
      </c>
      <c r="AU240" s="138" t="s">
        <v>84</v>
      </c>
      <c r="AY240" s="131" t="s">
        <v>136</v>
      </c>
      <c r="BK240" s="139">
        <f>SUM(BK241:BK264)</f>
        <v>0</v>
      </c>
    </row>
    <row r="241" spans="1:65" s="2" customFormat="1" ht="16.5" customHeight="1">
      <c r="A241" s="30"/>
      <c r="B241" s="142"/>
      <c r="C241" s="143" t="s">
        <v>240</v>
      </c>
      <c r="D241" s="143" t="s">
        <v>139</v>
      </c>
      <c r="E241" s="144" t="s">
        <v>396</v>
      </c>
      <c r="F241" s="145" t="s">
        <v>397</v>
      </c>
      <c r="G241" s="146" t="s">
        <v>142</v>
      </c>
      <c r="H241" s="147">
        <v>360</v>
      </c>
      <c r="I241" s="148">
        <v>0</v>
      </c>
      <c r="J241" s="148">
        <f>ROUND(I241*H241,2)</f>
        <v>0</v>
      </c>
      <c r="K241" s="145" t="s">
        <v>143</v>
      </c>
      <c r="L241" s="31"/>
      <c r="M241" s="149" t="s">
        <v>1</v>
      </c>
      <c r="N241" s="150" t="s">
        <v>45</v>
      </c>
      <c r="O241" s="151">
        <v>0</v>
      </c>
      <c r="P241" s="151">
        <f>O241*H241</f>
        <v>0</v>
      </c>
      <c r="Q241" s="151">
        <v>0</v>
      </c>
      <c r="R241" s="151">
        <f>Q241*H241</f>
        <v>0</v>
      </c>
      <c r="S241" s="151">
        <v>0</v>
      </c>
      <c r="T241" s="152">
        <f>S241*H241</f>
        <v>0</v>
      </c>
      <c r="U241" s="30"/>
      <c r="V241" s="30"/>
      <c r="W241" s="30"/>
      <c r="X241" s="30"/>
      <c r="Y241" s="30"/>
      <c r="Z241" s="30"/>
      <c r="AA241" s="30"/>
      <c r="AB241" s="30"/>
      <c r="AC241" s="30"/>
      <c r="AD241" s="30"/>
      <c r="AE241" s="30"/>
      <c r="AR241" s="153" t="s">
        <v>144</v>
      </c>
      <c r="AT241" s="153" t="s">
        <v>139</v>
      </c>
      <c r="AU241" s="153" t="s">
        <v>87</v>
      </c>
      <c r="AY241" s="17" t="s">
        <v>136</v>
      </c>
      <c r="BE241" s="154">
        <f>IF(N241="základní",J241,0)</f>
        <v>0</v>
      </c>
      <c r="BF241" s="154">
        <f>IF(N241="snížená",J241,0)</f>
        <v>0</v>
      </c>
      <c r="BG241" s="154">
        <f>IF(N241="zákl. přenesená",J241,0)</f>
        <v>0</v>
      </c>
      <c r="BH241" s="154">
        <f>IF(N241="sníž. přenesená",J241,0)</f>
        <v>0</v>
      </c>
      <c r="BI241" s="154">
        <f>IF(N241="nulová",J241,0)</f>
        <v>0</v>
      </c>
      <c r="BJ241" s="17" t="s">
        <v>84</v>
      </c>
      <c r="BK241" s="154">
        <f>ROUND(I241*H241,2)</f>
        <v>0</v>
      </c>
      <c r="BL241" s="17" t="s">
        <v>144</v>
      </c>
      <c r="BM241" s="153" t="s">
        <v>398</v>
      </c>
    </row>
    <row r="242" spans="1:65" s="13" customFormat="1">
      <c r="B242" s="155"/>
      <c r="D242" s="156" t="s">
        <v>146</v>
      </c>
      <c r="E242" s="157" t="s">
        <v>1</v>
      </c>
      <c r="F242" s="158">
        <v>360</v>
      </c>
      <c r="H242" s="159">
        <v>360</v>
      </c>
      <c r="L242" s="155"/>
      <c r="M242" s="160"/>
      <c r="N242" s="161"/>
      <c r="O242" s="161"/>
      <c r="P242" s="161"/>
      <c r="Q242" s="161"/>
      <c r="R242" s="161"/>
      <c r="S242" s="161"/>
      <c r="T242" s="162"/>
      <c r="AT242" s="157" t="s">
        <v>146</v>
      </c>
      <c r="AU242" s="157" t="s">
        <v>87</v>
      </c>
      <c r="AV242" s="13" t="s">
        <v>87</v>
      </c>
      <c r="AW242" s="13" t="s">
        <v>35</v>
      </c>
      <c r="AX242" s="13" t="s">
        <v>80</v>
      </c>
      <c r="AY242" s="157" t="s">
        <v>136</v>
      </c>
    </row>
    <row r="243" spans="1:65" s="14" customFormat="1">
      <c r="B243" s="163"/>
      <c r="D243" s="156" t="s">
        <v>146</v>
      </c>
      <c r="E243" s="164" t="s">
        <v>1</v>
      </c>
      <c r="F243" s="165" t="s">
        <v>148</v>
      </c>
      <c r="H243" s="166">
        <v>360</v>
      </c>
      <c r="L243" s="163"/>
      <c r="M243" s="167"/>
      <c r="N243" s="168"/>
      <c r="O243" s="168"/>
      <c r="P243" s="168"/>
      <c r="Q243" s="168"/>
      <c r="R243" s="168"/>
      <c r="S243" s="168"/>
      <c r="T243" s="169"/>
      <c r="AT243" s="164" t="s">
        <v>146</v>
      </c>
      <c r="AU243" s="164" t="s">
        <v>87</v>
      </c>
      <c r="AV243" s="14" t="s">
        <v>144</v>
      </c>
      <c r="AW243" s="14" t="s">
        <v>35</v>
      </c>
      <c r="AX243" s="14" t="s">
        <v>84</v>
      </c>
      <c r="AY243" s="164" t="s">
        <v>136</v>
      </c>
    </row>
    <row r="244" spans="1:65" s="2" customFormat="1" ht="16.5" customHeight="1">
      <c r="A244" s="30"/>
      <c r="B244" s="142"/>
      <c r="C244" s="143" t="s">
        <v>244</v>
      </c>
      <c r="D244" s="143" t="s">
        <v>139</v>
      </c>
      <c r="E244" s="144" t="s">
        <v>400</v>
      </c>
      <c r="F244" s="145" t="s">
        <v>401</v>
      </c>
      <c r="G244" s="146" t="s">
        <v>142</v>
      </c>
      <c r="H244" s="147">
        <v>360</v>
      </c>
      <c r="I244" s="148">
        <v>0</v>
      </c>
      <c r="J244" s="148">
        <f>ROUND(I244*H244,2)</f>
        <v>0</v>
      </c>
      <c r="K244" s="145" t="s">
        <v>143</v>
      </c>
      <c r="L244" s="31"/>
      <c r="M244" s="149" t="s">
        <v>1</v>
      </c>
      <c r="N244" s="150" t="s">
        <v>45</v>
      </c>
      <c r="O244" s="151">
        <v>0</v>
      </c>
      <c r="P244" s="151">
        <f>O244*H244</f>
        <v>0</v>
      </c>
      <c r="Q244" s="151">
        <v>0</v>
      </c>
      <c r="R244" s="151">
        <f>Q244*H244</f>
        <v>0</v>
      </c>
      <c r="S244" s="151">
        <v>0</v>
      </c>
      <c r="T244" s="152">
        <f>S244*H244</f>
        <v>0</v>
      </c>
      <c r="U244" s="30"/>
      <c r="V244" s="30"/>
      <c r="W244" s="30"/>
      <c r="X244" s="30"/>
      <c r="Y244" s="30"/>
      <c r="Z244" s="30"/>
      <c r="AA244" s="30"/>
      <c r="AB244" s="30"/>
      <c r="AC244" s="30"/>
      <c r="AD244" s="30"/>
      <c r="AE244" s="30"/>
      <c r="AR244" s="153" t="s">
        <v>144</v>
      </c>
      <c r="AT244" s="153" t="s">
        <v>139</v>
      </c>
      <c r="AU244" s="153" t="s">
        <v>87</v>
      </c>
      <c r="AY244" s="17" t="s">
        <v>136</v>
      </c>
      <c r="BE244" s="154">
        <f>IF(N244="základní",J244,0)</f>
        <v>0</v>
      </c>
      <c r="BF244" s="154">
        <f>IF(N244="snížená",J244,0)</f>
        <v>0</v>
      </c>
      <c r="BG244" s="154">
        <f>IF(N244="zákl. přenesená",J244,0)</f>
        <v>0</v>
      </c>
      <c r="BH244" s="154">
        <f>IF(N244="sníž. přenesená",J244,0)</f>
        <v>0</v>
      </c>
      <c r="BI244" s="154">
        <f>IF(N244="nulová",J244,0)</f>
        <v>0</v>
      </c>
      <c r="BJ244" s="17" t="s">
        <v>84</v>
      </c>
      <c r="BK244" s="154">
        <f>ROUND(I244*H244,2)</f>
        <v>0</v>
      </c>
      <c r="BL244" s="17" t="s">
        <v>144</v>
      </c>
      <c r="BM244" s="153" t="s">
        <v>402</v>
      </c>
    </row>
    <row r="245" spans="1:65" s="13" customFormat="1">
      <c r="B245" s="155"/>
      <c r="D245" s="156" t="s">
        <v>146</v>
      </c>
      <c r="E245" s="157" t="s">
        <v>1</v>
      </c>
      <c r="F245" s="158">
        <v>360</v>
      </c>
      <c r="H245" s="159">
        <v>360</v>
      </c>
      <c r="L245" s="155"/>
      <c r="M245" s="160"/>
      <c r="N245" s="161"/>
      <c r="O245" s="161"/>
      <c r="P245" s="161"/>
      <c r="Q245" s="161"/>
      <c r="R245" s="161"/>
      <c r="S245" s="161"/>
      <c r="T245" s="162"/>
      <c r="AT245" s="157" t="s">
        <v>146</v>
      </c>
      <c r="AU245" s="157" t="s">
        <v>87</v>
      </c>
      <c r="AV245" s="13" t="s">
        <v>87</v>
      </c>
      <c r="AW245" s="13" t="s">
        <v>35</v>
      </c>
      <c r="AX245" s="13" t="s">
        <v>80</v>
      </c>
      <c r="AY245" s="157" t="s">
        <v>136</v>
      </c>
    </row>
    <row r="246" spans="1:65" s="14" customFormat="1">
      <c r="B246" s="163"/>
      <c r="D246" s="156" t="s">
        <v>146</v>
      </c>
      <c r="E246" s="164" t="s">
        <v>1</v>
      </c>
      <c r="F246" s="165" t="s">
        <v>148</v>
      </c>
      <c r="H246" s="166">
        <v>360</v>
      </c>
      <c r="L246" s="163"/>
      <c r="M246" s="167"/>
      <c r="N246" s="168"/>
      <c r="O246" s="168"/>
      <c r="P246" s="168"/>
      <c r="Q246" s="168"/>
      <c r="R246" s="168"/>
      <c r="S246" s="168"/>
      <c r="T246" s="169"/>
      <c r="AT246" s="164" t="s">
        <v>146</v>
      </c>
      <c r="AU246" s="164" t="s">
        <v>87</v>
      </c>
      <c r="AV246" s="14" t="s">
        <v>144</v>
      </c>
      <c r="AW246" s="14" t="s">
        <v>35</v>
      </c>
      <c r="AX246" s="14" t="s">
        <v>84</v>
      </c>
      <c r="AY246" s="164" t="s">
        <v>136</v>
      </c>
    </row>
    <row r="247" spans="1:65" s="2" customFormat="1" ht="16.5" customHeight="1">
      <c r="A247" s="30"/>
      <c r="B247" s="142"/>
      <c r="C247" s="183" t="s">
        <v>248</v>
      </c>
      <c r="D247" s="183" t="s">
        <v>403</v>
      </c>
      <c r="E247" s="184" t="s">
        <v>404</v>
      </c>
      <c r="F247" s="185" t="s">
        <v>405</v>
      </c>
      <c r="G247" s="186" t="s">
        <v>270</v>
      </c>
      <c r="H247" s="187">
        <v>10.8</v>
      </c>
      <c r="I247" s="188">
        <v>0</v>
      </c>
      <c r="J247" s="188">
        <f>ROUND(I247*H247,2)</f>
        <v>0</v>
      </c>
      <c r="K247" s="185" t="s">
        <v>143</v>
      </c>
      <c r="L247" s="189"/>
      <c r="M247" s="190" t="s">
        <v>1</v>
      </c>
      <c r="N247" s="191" t="s">
        <v>45</v>
      </c>
      <c r="O247" s="151">
        <v>0</v>
      </c>
      <c r="P247" s="151">
        <f>O247*H247</f>
        <v>0</v>
      </c>
      <c r="Q247" s="151">
        <v>1E-3</v>
      </c>
      <c r="R247" s="151">
        <f>Q247*H247</f>
        <v>1.0800000000000001E-2</v>
      </c>
      <c r="S247" s="151">
        <v>0</v>
      </c>
      <c r="T247" s="152">
        <f>S247*H247</f>
        <v>0</v>
      </c>
      <c r="U247" s="30"/>
      <c r="V247" s="30"/>
      <c r="W247" s="30"/>
      <c r="X247" s="30"/>
      <c r="Y247" s="30"/>
      <c r="Z247" s="30"/>
      <c r="AA247" s="30"/>
      <c r="AB247" s="30"/>
      <c r="AC247" s="30"/>
      <c r="AD247" s="30"/>
      <c r="AE247" s="30"/>
      <c r="AR247" s="153" t="s">
        <v>178</v>
      </c>
      <c r="AT247" s="153" t="s">
        <v>403</v>
      </c>
      <c r="AU247" s="153" t="s">
        <v>87</v>
      </c>
      <c r="AY247" s="17" t="s">
        <v>136</v>
      </c>
      <c r="BE247" s="154">
        <f>IF(N247="základní",J247,0)</f>
        <v>0</v>
      </c>
      <c r="BF247" s="154">
        <f>IF(N247="snížená",J247,0)</f>
        <v>0</v>
      </c>
      <c r="BG247" s="154">
        <f>IF(N247="zákl. přenesená",J247,0)</f>
        <v>0</v>
      </c>
      <c r="BH247" s="154">
        <f>IF(N247="sníž. přenesená",J247,0)</f>
        <v>0</v>
      </c>
      <c r="BI247" s="154">
        <f>IF(N247="nulová",J247,0)</f>
        <v>0</v>
      </c>
      <c r="BJ247" s="17" t="s">
        <v>84</v>
      </c>
      <c r="BK247" s="154">
        <f>ROUND(I247*H247,2)</f>
        <v>0</v>
      </c>
      <c r="BL247" s="17" t="s">
        <v>144</v>
      </c>
      <c r="BM247" s="153" t="s">
        <v>406</v>
      </c>
    </row>
    <row r="248" spans="1:65" s="13" customFormat="1">
      <c r="B248" s="155"/>
      <c r="D248" s="156" t="s">
        <v>146</v>
      </c>
      <c r="E248" s="157" t="s">
        <v>1</v>
      </c>
      <c r="F248" s="158" t="s">
        <v>906</v>
      </c>
      <c r="H248" s="159">
        <v>10.8</v>
      </c>
      <c r="L248" s="155"/>
      <c r="M248" s="160"/>
      <c r="N248" s="161"/>
      <c r="O248" s="161"/>
      <c r="P248" s="161"/>
      <c r="Q248" s="161"/>
      <c r="R248" s="161"/>
      <c r="S248" s="161"/>
      <c r="T248" s="162"/>
      <c r="AT248" s="157" t="s">
        <v>146</v>
      </c>
      <c r="AU248" s="157" t="s">
        <v>87</v>
      </c>
      <c r="AV248" s="13" t="s">
        <v>87</v>
      </c>
      <c r="AW248" s="13" t="s">
        <v>35</v>
      </c>
      <c r="AX248" s="13" t="s">
        <v>80</v>
      </c>
      <c r="AY248" s="157" t="s">
        <v>136</v>
      </c>
    </row>
    <row r="249" spans="1:65" s="14" customFormat="1">
      <c r="B249" s="163"/>
      <c r="D249" s="156" t="s">
        <v>146</v>
      </c>
      <c r="E249" s="164" t="s">
        <v>1</v>
      </c>
      <c r="F249" s="165" t="s">
        <v>148</v>
      </c>
      <c r="H249" s="166">
        <v>10.8</v>
      </c>
      <c r="L249" s="163"/>
      <c r="M249" s="167"/>
      <c r="N249" s="168"/>
      <c r="O249" s="168"/>
      <c r="P249" s="168"/>
      <c r="Q249" s="168"/>
      <c r="R249" s="168"/>
      <c r="S249" s="168"/>
      <c r="T249" s="169"/>
      <c r="AT249" s="164" t="s">
        <v>146</v>
      </c>
      <c r="AU249" s="164" t="s">
        <v>87</v>
      </c>
      <c r="AV249" s="14" t="s">
        <v>144</v>
      </c>
      <c r="AW249" s="14" t="s">
        <v>35</v>
      </c>
      <c r="AX249" s="14" t="s">
        <v>84</v>
      </c>
      <c r="AY249" s="164" t="s">
        <v>136</v>
      </c>
    </row>
    <row r="250" spans="1:65" s="2" customFormat="1" ht="16.5" customHeight="1">
      <c r="A250" s="30"/>
      <c r="B250" s="142"/>
      <c r="C250" s="143" t="s">
        <v>252</v>
      </c>
      <c r="D250" s="143" t="s">
        <v>139</v>
      </c>
      <c r="E250" s="144" t="s">
        <v>407</v>
      </c>
      <c r="F250" s="145" t="s">
        <v>408</v>
      </c>
      <c r="G250" s="146" t="s">
        <v>142</v>
      </c>
      <c r="H250" s="147">
        <v>360</v>
      </c>
      <c r="I250" s="148">
        <v>0</v>
      </c>
      <c r="J250" s="148">
        <f>ROUND(I250*H250,2)</f>
        <v>0</v>
      </c>
      <c r="K250" s="145" t="s">
        <v>143</v>
      </c>
      <c r="L250" s="31"/>
      <c r="M250" s="149" t="s">
        <v>1</v>
      </c>
      <c r="N250" s="150" t="s">
        <v>45</v>
      </c>
      <c r="O250" s="151">
        <v>0</v>
      </c>
      <c r="P250" s="151">
        <f>O250*H250</f>
        <v>0</v>
      </c>
      <c r="Q250" s="151">
        <v>0</v>
      </c>
      <c r="R250" s="151">
        <f>Q250*H250</f>
        <v>0</v>
      </c>
      <c r="S250" s="151">
        <v>0</v>
      </c>
      <c r="T250" s="152">
        <f>S250*H250</f>
        <v>0</v>
      </c>
      <c r="U250" s="30"/>
      <c r="V250" s="30"/>
      <c r="W250" s="30"/>
      <c r="X250" s="30"/>
      <c r="Y250" s="30"/>
      <c r="Z250" s="30"/>
      <c r="AA250" s="30"/>
      <c r="AB250" s="30"/>
      <c r="AC250" s="30"/>
      <c r="AD250" s="30"/>
      <c r="AE250" s="30"/>
      <c r="AR250" s="153" t="s">
        <v>144</v>
      </c>
      <c r="AT250" s="153" t="s">
        <v>139</v>
      </c>
      <c r="AU250" s="153" t="s">
        <v>87</v>
      </c>
      <c r="AY250" s="17" t="s">
        <v>136</v>
      </c>
      <c r="BE250" s="154">
        <f>IF(N250="základní",J250,0)</f>
        <v>0</v>
      </c>
      <c r="BF250" s="154">
        <f>IF(N250="snížená",J250,0)</f>
        <v>0</v>
      </c>
      <c r="BG250" s="154">
        <f>IF(N250="zákl. přenesená",J250,0)</f>
        <v>0</v>
      </c>
      <c r="BH250" s="154">
        <f>IF(N250="sníž. přenesená",J250,0)</f>
        <v>0</v>
      </c>
      <c r="BI250" s="154">
        <f>IF(N250="nulová",J250,0)</f>
        <v>0</v>
      </c>
      <c r="BJ250" s="17" t="s">
        <v>84</v>
      </c>
      <c r="BK250" s="154">
        <f>ROUND(I250*H250,2)</f>
        <v>0</v>
      </c>
      <c r="BL250" s="17" t="s">
        <v>144</v>
      </c>
      <c r="BM250" s="153" t="s">
        <v>409</v>
      </c>
    </row>
    <row r="251" spans="1:65" s="13" customFormat="1">
      <c r="B251" s="155"/>
      <c r="D251" s="156" t="s">
        <v>146</v>
      </c>
      <c r="E251" s="157" t="s">
        <v>1</v>
      </c>
      <c r="F251" s="158">
        <v>360</v>
      </c>
      <c r="H251" s="159">
        <v>360</v>
      </c>
      <c r="L251" s="155"/>
      <c r="M251" s="160"/>
      <c r="N251" s="161"/>
      <c r="O251" s="161"/>
      <c r="P251" s="161"/>
      <c r="Q251" s="161"/>
      <c r="R251" s="161"/>
      <c r="S251" s="161"/>
      <c r="T251" s="162"/>
      <c r="AT251" s="157" t="s">
        <v>146</v>
      </c>
      <c r="AU251" s="157" t="s">
        <v>87</v>
      </c>
      <c r="AV251" s="13" t="s">
        <v>87</v>
      </c>
      <c r="AW251" s="13" t="s">
        <v>35</v>
      </c>
      <c r="AX251" s="13" t="s">
        <v>80</v>
      </c>
      <c r="AY251" s="157" t="s">
        <v>136</v>
      </c>
    </row>
    <row r="252" spans="1:65" s="14" customFormat="1">
      <c r="B252" s="163"/>
      <c r="D252" s="156" t="s">
        <v>146</v>
      </c>
      <c r="E252" s="164" t="s">
        <v>1</v>
      </c>
      <c r="F252" s="165" t="s">
        <v>148</v>
      </c>
      <c r="H252" s="166">
        <v>360</v>
      </c>
      <c r="L252" s="163"/>
      <c r="M252" s="167"/>
      <c r="N252" s="168"/>
      <c r="O252" s="168"/>
      <c r="P252" s="168"/>
      <c r="Q252" s="168"/>
      <c r="R252" s="168"/>
      <c r="S252" s="168"/>
      <c r="T252" s="169"/>
      <c r="AT252" s="164" t="s">
        <v>146</v>
      </c>
      <c r="AU252" s="164" t="s">
        <v>87</v>
      </c>
      <c r="AV252" s="14" t="s">
        <v>144</v>
      </c>
      <c r="AW252" s="14" t="s">
        <v>35</v>
      </c>
      <c r="AX252" s="14" t="s">
        <v>84</v>
      </c>
      <c r="AY252" s="164" t="s">
        <v>136</v>
      </c>
    </row>
    <row r="253" spans="1:65" s="2" customFormat="1" ht="16.5" customHeight="1">
      <c r="A253" s="30"/>
      <c r="B253" s="142"/>
      <c r="C253" s="143" t="s">
        <v>256</v>
      </c>
      <c r="D253" s="143" t="s">
        <v>139</v>
      </c>
      <c r="E253" s="144" t="s">
        <v>410</v>
      </c>
      <c r="F253" s="145" t="s">
        <v>411</v>
      </c>
      <c r="G253" s="146" t="s">
        <v>142</v>
      </c>
      <c r="H253" s="147">
        <v>360</v>
      </c>
      <c r="I253" s="148">
        <v>0</v>
      </c>
      <c r="J253" s="148">
        <f>ROUND(I253*H253,2)</f>
        <v>0</v>
      </c>
      <c r="K253" s="145" t="s">
        <v>143</v>
      </c>
      <c r="L253" s="31"/>
      <c r="M253" s="149" t="s">
        <v>1</v>
      </c>
      <c r="N253" s="150" t="s">
        <v>45</v>
      </c>
      <c r="O253" s="151">
        <v>0</v>
      </c>
      <c r="P253" s="151">
        <f>O253*H253</f>
        <v>0</v>
      </c>
      <c r="Q253" s="151">
        <v>0</v>
      </c>
      <c r="R253" s="151">
        <f>Q253*H253</f>
        <v>0</v>
      </c>
      <c r="S253" s="151">
        <v>0</v>
      </c>
      <c r="T253" s="152">
        <f>S253*H253</f>
        <v>0</v>
      </c>
      <c r="U253" s="30"/>
      <c r="V253" s="30"/>
      <c r="W253" s="30"/>
      <c r="X253" s="30"/>
      <c r="Y253" s="30"/>
      <c r="Z253" s="30"/>
      <c r="AA253" s="30"/>
      <c r="AB253" s="30"/>
      <c r="AC253" s="30"/>
      <c r="AD253" s="30"/>
      <c r="AE253" s="30"/>
      <c r="AR253" s="153" t="s">
        <v>144</v>
      </c>
      <c r="AT253" s="153" t="s">
        <v>139</v>
      </c>
      <c r="AU253" s="153" t="s">
        <v>87</v>
      </c>
      <c r="AY253" s="17" t="s">
        <v>136</v>
      </c>
      <c r="BE253" s="154">
        <f>IF(N253="základní",J253,0)</f>
        <v>0</v>
      </c>
      <c r="BF253" s="154">
        <f>IF(N253="snížená",J253,0)</f>
        <v>0</v>
      </c>
      <c r="BG253" s="154">
        <f>IF(N253="zákl. přenesená",J253,0)</f>
        <v>0</v>
      </c>
      <c r="BH253" s="154">
        <f>IF(N253="sníž. přenesená",J253,0)</f>
        <v>0</v>
      </c>
      <c r="BI253" s="154">
        <f>IF(N253="nulová",J253,0)</f>
        <v>0</v>
      </c>
      <c r="BJ253" s="17" t="s">
        <v>84</v>
      </c>
      <c r="BK253" s="154">
        <f>ROUND(I253*H253,2)</f>
        <v>0</v>
      </c>
      <c r="BL253" s="17" t="s">
        <v>144</v>
      </c>
      <c r="BM253" s="153" t="s">
        <v>412</v>
      </c>
    </row>
    <row r="254" spans="1:65" s="13" customFormat="1">
      <c r="B254" s="155"/>
      <c r="D254" s="156" t="s">
        <v>146</v>
      </c>
      <c r="E254" s="157" t="s">
        <v>1</v>
      </c>
      <c r="F254" s="158">
        <v>360</v>
      </c>
      <c r="H254" s="159">
        <v>360</v>
      </c>
      <c r="L254" s="155"/>
      <c r="M254" s="160"/>
      <c r="N254" s="161"/>
      <c r="O254" s="161"/>
      <c r="P254" s="161"/>
      <c r="Q254" s="161"/>
      <c r="R254" s="161"/>
      <c r="S254" s="161"/>
      <c r="T254" s="162"/>
      <c r="AT254" s="157" t="s">
        <v>146</v>
      </c>
      <c r="AU254" s="157" t="s">
        <v>87</v>
      </c>
      <c r="AV254" s="13" t="s">
        <v>87</v>
      </c>
      <c r="AW254" s="13" t="s">
        <v>35</v>
      </c>
      <c r="AX254" s="13" t="s">
        <v>80</v>
      </c>
      <c r="AY254" s="157" t="s">
        <v>136</v>
      </c>
    </row>
    <row r="255" spans="1:65" s="14" customFormat="1">
      <c r="B255" s="163"/>
      <c r="D255" s="156" t="s">
        <v>146</v>
      </c>
      <c r="E255" s="164" t="s">
        <v>1</v>
      </c>
      <c r="F255" s="165" t="s">
        <v>148</v>
      </c>
      <c r="H255" s="166">
        <v>360</v>
      </c>
      <c r="L255" s="163"/>
      <c r="M255" s="167"/>
      <c r="N255" s="168"/>
      <c r="O255" s="168"/>
      <c r="P255" s="168"/>
      <c r="Q255" s="168"/>
      <c r="R255" s="168"/>
      <c r="S255" s="168"/>
      <c r="T255" s="169"/>
      <c r="AT255" s="164" t="s">
        <v>146</v>
      </c>
      <c r="AU255" s="164" t="s">
        <v>87</v>
      </c>
      <c r="AV255" s="14" t="s">
        <v>144</v>
      </c>
      <c r="AW255" s="14" t="s">
        <v>35</v>
      </c>
      <c r="AX255" s="14" t="s">
        <v>84</v>
      </c>
      <c r="AY255" s="164" t="s">
        <v>136</v>
      </c>
    </row>
    <row r="256" spans="1:65" s="2" customFormat="1" ht="16.5" customHeight="1">
      <c r="A256" s="30"/>
      <c r="B256" s="142"/>
      <c r="C256" s="143" t="s">
        <v>260</v>
      </c>
      <c r="D256" s="143" t="s">
        <v>139</v>
      </c>
      <c r="E256" s="144" t="s">
        <v>413</v>
      </c>
      <c r="F256" s="145" t="s">
        <v>414</v>
      </c>
      <c r="G256" s="146" t="s">
        <v>142</v>
      </c>
      <c r="H256" s="147">
        <v>360</v>
      </c>
      <c r="I256" s="148">
        <v>0</v>
      </c>
      <c r="J256" s="148">
        <f>ROUND(I256*H256,2)</f>
        <v>0</v>
      </c>
      <c r="K256" s="145" t="s">
        <v>143</v>
      </c>
      <c r="L256" s="31"/>
      <c r="M256" s="149" t="s">
        <v>1</v>
      </c>
      <c r="N256" s="150" t="s">
        <v>45</v>
      </c>
      <c r="O256" s="151">
        <v>0</v>
      </c>
      <c r="P256" s="151">
        <f>O256*H256</f>
        <v>0</v>
      </c>
      <c r="Q256" s="151">
        <v>0</v>
      </c>
      <c r="R256" s="151">
        <f>Q256*H256</f>
        <v>0</v>
      </c>
      <c r="S256" s="151">
        <v>0</v>
      </c>
      <c r="T256" s="152">
        <f>S256*H256</f>
        <v>0</v>
      </c>
      <c r="U256" s="30"/>
      <c r="V256" s="30"/>
      <c r="W256" s="30"/>
      <c r="X256" s="30"/>
      <c r="Y256" s="30"/>
      <c r="Z256" s="30"/>
      <c r="AA256" s="30"/>
      <c r="AB256" s="30"/>
      <c r="AC256" s="30"/>
      <c r="AD256" s="30"/>
      <c r="AE256" s="30"/>
      <c r="AR256" s="153" t="s">
        <v>144</v>
      </c>
      <c r="AT256" s="153" t="s">
        <v>139</v>
      </c>
      <c r="AU256" s="153" t="s">
        <v>87</v>
      </c>
      <c r="AY256" s="17" t="s">
        <v>136</v>
      </c>
      <c r="BE256" s="154">
        <f>IF(N256="základní",J256,0)</f>
        <v>0</v>
      </c>
      <c r="BF256" s="154">
        <f>IF(N256="snížená",J256,0)</f>
        <v>0</v>
      </c>
      <c r="BG256" s="154">
        <f>IF(N256="zákl. přenesená",J256,0)</f>
        <v>0</v>
      </c>
      <c r="BH256" s="154">
        <f>IF(N256="sníž. přenesená",J256,0)</f>
        <v>0</v>
      </c>
      <c r="BI256" s="154">
        <f>IF(N256="nulová",J256,0)</f>
        <v>0</v>
      </c>
      <c r="BJ256" s="17" t="s">
        <v>84</v>
      </c>
      <c r="BK256" s="154">
        <f>ROUND(I256*H256,2)</f>
        <v>0</v>
      </c>
      <c r="BL256" s="17" t="s">
        <v>144</v>
      </c>
      <c r="BM256" s="153" t="s">
        <v>415</v>
      </c>
    </row>
    <row r="257" spans="1:65" s="13" customFormat="1">
      <c r="B257" s="155"/>
      <c r="D257" s="156" t="s">
        <v>146</v>
      </c>
      <c r="E257" s="157" t="s">
        <v>1</v>
      </c>
      <c r="F257" s="158">
        <v>360</v>
      </c>
      <c r="H257" s="159">
        <v>360</v>
      </c>
      <c r="L257" s="155"/>
      <c r="M257" s="160"/>
      <c r="N257" s="161"/>
      <c r="O257" s="161"/>
      <c r="P257" s="161"/>
      <c r="Q257" s="161"/>
      <c r="R257" s="161"/>
      <c r="S257" s="161"/>
      <c r="T257" s="162"/>
      <c r="AT257" s="157" t="s">
        <v>146</v>
      </c>
      <c r="AU257" s="157" t="s">
        <v>87</v>
      </c>
      <c r="AV257" s="13" t="s">
        <v>87</v>
      </c>
      <c r="AW257" s="13" t="s">
        <v>35</v>
      </c>
      <c r="AX257" s="13" t="s">
        <v>80</v>
      </c>
      <c r="AY257" s="157" t="s">
        <v>136</v>
      </c>
    </row>
    <row r="258" spans="1:65" s="14" customFormat="1">
      <c r="B258" s="163"/>
      <c r="D258" s="156" t="s">
        <v>146</v>
      </c>
      <c r="E258" s="164" t="s">
        <v>1</v>
      </c>
      <c r="F258" s="165" t="s">
        <v>148</v>
      </c>
      <c r="H258" s="166">
        <v>360</v>
      </c>
      <c r="L258" s="163"/>
      <c r="M258" s="167"/>
      <c r="N258" s="168"/>
      <c r="O258" s="168"/>
      <c r="P258" s="168"/>
      <c r="Q258" s="168"/>
      <c r="R258" s="168"/>
      <c r="S258" s="168"/>
      <c r="T258" s="169"/>
      <c r="AT258" s="164" t="s">
        <v>146</v>
      </c>
      <c r="AU258" s="164" t="s">
        <v>87</v>
      </c>
      <c r="AV258" s="14" t="s">
        <v>144</v>
      </c>
      <c r="AW258" s="14" t="s">
        <v>35</v>
      </c>
      <c r="AX258" s="14" t="s">
        <v>84</v>
      </c>
      <c r="AY258" s="164" t="s">
        <v>136</v>
      </c>
    </row>
    <row r="259" spans="1:65" s="2" customFormat="1" ht="16.5" customHeight="1">
      <c r="A259" s="30"/>
      <c r="B259" s="142"/>
      <c r="C259" s="143" t="s">
        <v>267</v>
      </c>
      <c r="D259" s="143" t="s">
        <v>139</v>
      </c>
      <c r="E259" s="144" t="s">
        <v>416</v>
      </c>
      <c r="F259" s="145" t="s">
        <v>417</v>
      </c>
      <c r="G259" s="146" t="s">
        <v>142</v>
      </c>
      <c r="H259" s="147">
        <v>360</v>
      </c>
      <c r="I259" s="148">
        <v>0</v>
      </c>
      <c r="J259" s="148">
        <f>ROUND(I259*H259,2)</f>
        <v>0</v>
      </c>
      <c r="K259" s="145" t="s">
        <v>143</v>
      </c>
      <c r="L259" s="31"/>
      <c r="M259" s="149" t="s">
        <v>1</v>
      </c>
      <c r="N259" s="150" t="s">
        <v>45</v>
      </c>
      <c r="O259" s="151">
        <v>1.4999999999999999E-2</v>
      </c>
      <c r="P259" s="151">
        <f>O259*H259</f>
        <v>5.3999999999999995</v>
      </c>
      <c r="Q259" s="151">
        <v>0</v>
      </c>
      <c r="R259" s="151">
        <f>Q259*H259</f>
        <v>0</v>
      </c>
      <c r="S259" s="151">
        <v>0</v>
      </c>
      <c r="T259" s="152">
        <f>S259*H259</f>
        <v>0</v>
      </c>
      <c r="U259" s="30"/>
      <c r="V259" s="30"/>
      <c r="W259" s="30"/>
      <c r="X259" s="30"/>
      <c r="Y259" s="30"/>
      <c r="Z259" s="30"/>
      <c r="AA259" s="30"/>
      <c r="AB259" s="30"/>
      <c r="AC259" s="30"/>
      <c r="AD259" s="30"/>
      <c r="AE259" s="30"/>
      <c r="AR259" s="153" t="s">
        <v>144</v>
      </c>
      <c r="AT259" s="153" t="s">
        <v>139</v>
      </c>
      <c r="AU259" s="153" t="s">
        <v>87</v>
      </c>
      <c r="AY259" s="17" t="s">
        <v>136</v>
      </c>
      <c r="BE259" s="154">
        <f>IF(N259="základní",J259,0)</f>
        <v>0</v>
      </c>
      <c r="BF259" s="154">
        <f>IF(N259="snížená",J259,0)</f>
        <v>0</v>
      </c>
      <c r="BG259" s="154">
        <f>IF(N259="zákl. přenesená",J259,0)</f>
        <v>0</v>
      </c>
      <c r="BH259" s="154">
        <f>IF(N259="sníž. přenesená",J259,0)</f>
        <v>0</v>
      </c>
      <c r="BI259" s="154">
        <f>IF(N259="nulová",J259,0)</f>
        <v>0</v>
      </c>
      <c r="BJ259" s="17" t="s">
        <v>84</v>
      </c>
      <c r="BK259" s="154">
        <f>ROUND(I259*H259,2)</f>
        <v>0</v>
      </c>
      <c r="BL259" s="17" t="s">
        <v>144</v>
      </c>
      <c r="BM259" s="153" t="s">
        <v>418</v>
      </c>
    </row>
    <row r="260" spans="1:65" s="13" customFormat="1">
      <c r="B260" s="155"/>
      <c r="D260" s="156" t="s">
        <v>146</v>
      </c>
      <c r="E260" s="157" t="s">
        <v>1</v>
      </c>
      <c r="F260" s="158">
        <v>360</v>
      </c>
      <c r="H260" s="159">
        <v>360</v>
      </c>
      <c r="L260" s="155"/>
      <c r="M260" s="160"/>
      <c r="N260" s="161"/>
      <c r="O260" s="161"/>
      <c r="P260" s="161"/>
      <c r="Q260" s="161"/>
      <c r="R260" s="161"/>
      <c r="S260" s="161"/>
      <c r="T260" s="162"/>
      <c r="AT260" s="157" t="s">
        <v>146</v>
      </c>
      <c r="AU260" s="157" t="s">
        <v>87</v>
      </c>
      <c r="AV260" s="13" t="s">
        <v>87</v>
      </c>
      <c r="AW260" s="13" t="s">
        <v>35</v>
      </c>
      <c r="AX260" s="13" t="s">
        <v>80</v>
      </c>
      <c r="AY260" s="157" t="s">
        <v>136</v>
      </c>
    </row>
    <row r="261" spans="1:65" s="14" customFormat="1">
      <c r="B261" s="163"/>
      <c r="D261" s="156" t="s">
        <v>146</v>
      </c>
      <c r="E261" s="164" t="s">
        <v>1</v>
      </c>
      <c r="F261" s="165" t="s">
        <v>148</v>
      </c>
      <c r="H261" s="166">
        <v>360</v>
      </c>
      <c r="L261" s="163"/>
      <c r="M261" s="167"/>
      <c r="N261" s="168"/>
      <c r="O261" s="168"/>
      <c r="P261" s="168"/>
      <c r="Q261" s="168"/>
      <c r="R261" s="168"/>
      <c r="S261" s="168"/>
      <c r="T261" s="169"/>
      <c r="AT261" s="164" t="s">
        <v>146</v>
      </c>
      <c r="AU261" s="164" t="s">
        <v>87</v>
      </c>
      <c r="AV261" s="14" t="s">
        <v>144</v>
      </c>
      <c r="AW261" s="14" t="s">
        <v>35</v>
      </c>
      <c r="AX261" s="14" t="s">
        <v>84</v>
      </c>
      <c r="AY261" s="164" t="s">
        <v>136</v>
      </c>
    </row>
    <row r="262" spans="1:65" s="2" customFormat="1" ht="16.5" customHeight="1">
      <c r="A262" s="30"/>
      <c r="B262" s="142"/>
      <c r="C262" s="143" t="s">
        <v>275</v>
      </c>
      <c r="D262" s="143" t="s">
        <v>139</v>
      </c>
      <c r="E262" s="144" t="s">
        <v>419</v>
      </c>
      <c r="F262" s="145" t="s">
        <v>420</v>
      </c>
      <c r="G262" s="146" t="s">
        <v>188</v>
      </c>
      <c r="H262" s="147">
        <v>1</v>
      </c>
      <c r="I262" s="148">
        <v>0</v>
      </c>
      <c r="J262" s="148">
        <f>ROUND(I262*H262,2)</f>
        <v>0</v>
      </c>
      <c r="K262" s="145" t="s">
        <v>143</v>
      </c>
      <c r="L262" s="31"/>
      <c r="M262" s="149" t="s">
        <v>1</v>
      </c>
      <c r="N262" s="150" t="s">
        <v>45</v>
      </c>
      <c r="O262" s="151">
        <v>1.3520000000000001</v>
      </c>
      <c r="P262" s="151">
        <f>O262*H262</f>
        <v>1.3520000000000001</v>
      </c>
      <c r="Q262" s="151">
        <v>2.1350000000000001E-2</v>
      </c>
      <c r="R262" s="151">
        <f>Q262*H262</f>
        <v>2.1350000000000001E-2</v>
      </c>
      <c r="S262" s="151">
        <v>0</v>
      </c>
      <c r="T262" s="152">
        <f>S262*H262</f>
        <v>0</v>
      </c>
      <c r="U262" s="30"/>
      <c r="V262" s="30"/>
      <c r="W262" s="30"/>
      <c r="X262" s="30"/>
      <c r="Y262" s="30"/>
      <c r="Z262" s="30"/>
      <c r="AA262" s="30"/>
      <c r="AB262" s="30"/>
      <c r="AC262" s="30"/>
      <c r="AD262" s="30"/>
      <c r="AE262" s="30"/>
      <c r="AR262" s="153" t="s">
        <v>144</v>
      </c>
      <c r="AT262" s="153" t="s">
        <v>139</v>
      </c>
      <c r="AU262" s="153" t="s">
        <v>87</v>
      </c>
      <c r="AY262" s="17" t="s">
        <v>136</v>
      </c>
      <c r="BE262" s="154">
        <f>IF(N262="základní",J262,0)</f>
        <v>0</v>
      </c>
      <c r="BF262" s="154">
        <f>IF(N262="snížená",J262,0)</f>
        <v>0</v>
      </c>
      <c r="BG262" s="154">
        <f>IF(N262="zákl. přenesená",J262,0)</f>
        <v>0</v>
      </c>
      <c r="BH262" s="154">
        <f>IF(N262="sníž. přenesená",J262,0)</f>
        <v>0</v>
      </c>
      <c r="BI262" s="154">
        <f>IF(N262="nulová",J262,0)</f>
        <v>0</v>
      </c>
      <c r="BJ262" s="17" t="s">
        <v>84</v>
      </c>
      <c r="BK262" s="154">
        <f>ROUND(I262*H262,2)</f>
        <v>0</v>
      </c>
      <c r="BL262" s="17" t="s">
        <v>144</v>
      </c>
      <c r="BM262" s="153" t="s">
        <v>421</v>
      </c>
    </row>
    <row r="263" spans="1:65" s="13" customFormat="1">
      <c r="B263" s="155"/>
      <c r="D263" s="156" t="s">
        <v>146</v>
      </c>
      <c r="E263" s="157" t="s">
        <v>1</v>
      </c>
      <c r="F263" s="158" t="s">
        <v>84</v>
      </c>
      <c r="H263" s="159">
        <v>1</v>
      </c>
      <c r="L263" s="155"/>
      <c r="M263" s="160"/>
      <c r="N263" s="161"/>
      <c r="O263" s="161"/>
      <c r="P263" s="161"/>
      <c r="Q263" s="161"/>
      <c r="R263" s="161"/>
      <c r="S263" s="161"/>
      <c r="T263" s="162"/>
      <c r="AT263" s="157" t="s">
        <v>146</v>
      </c>
      <c r="AU263" s="157" t="s">
        <v>87</v>
      </c>
      <c r="AV263" s="13" t="s">
        <v>87</v>
      </c>
      <c r="AW263" s="13" t="s">
        <v>35</v>
      </c>
      <c r="AX263" s="13" t="s">
        <v>80</v>
      </c>
      <c r="AY263" s="157" t="s">
        <v>136</v>
      </c>
    </row>
    <row r="264" spans="1:65" s="14" customFormat="1">
      <c r="B264" s="163"/>
      <c r="D264" s="156" t="s">
        <v>146</v>
      </c>
      <c r="E264" s="164" t="s">
        <v>1</v>
      </c>
      <c r="F264" s="165" t="s">
        <v>148</v>
      </c>
      <c r="H264" s="166">
        <v>1</v>
      </c>
      <c r="L264" s="163"/>
      <c r="M264" s="167"/>
      <c r="N264" s="168"/>
      <c r="O264" s="168"/>
      <c r="P264" s="168"/>
      <c r="Q264" s="168"/>
      <c r="R264" s="168"/>
      <c r="S264" s="168"/>
      <c r="T264" s="169"/>
      <c r="AT264" s="164" t="s">
        <v>146</v>
      </c>
      <c r="AU264" s="164" t="s">
        <v>87</v>
      </c>
      <c r="AV264" s="14" t="s">
        <v>144</v>
      </c>
      <c r="AW264" s="14" t="s">
        <v>35</v>
      </c>
      <c r="AX264" s="14" t="s">
        <v>84</v>
      </c>
      <c r="AY264" s="164" t="s">
        <v>136</v>
      </c>
    </row>
    <row r="265" spans="1:65" s="12" customFormat="1" ht="22.8" customHeight="1">
      <c r="B265" s="130"/>
      <c r="D265" s="131" t="s">
        <v>79</v>
      </c>
      <c r="E265" s="140" t="s">
        <v>87</v>
      </c>
      <c r="F265" s="140" t="s">
        <v>422</v>
      </c>
      <c r="J265" s="141">
        <f>J266</f>
        <v>0</v>
      </c>
      <c r="L265" s="130"/>
      <c r="M265" s="134"/>
      <c r="N265" s="135"/>
      <c r="O265" s="135"/>
      <c r="P265" s="136">
        <v>0</v>
      </c>
      <c r="Q265" s="135"/>
      <c r="R265" s="136">
        <v>0</v>
      </c>
      <c r="S265" s="135"/>
      <c r="T265" s="137">
        <v>0</v>
      </c>
      <c r="AR265" s="131" t="s">
        <v>84</v>
      </c>
      <c r="AT265" s="138" t="s">
        <v>79</v>
      </c>
      <c r="AU265" s="138" t="s">
        <v>84</v>
      </c>
      <c r="AY265" s="131" t="s">
        <v>136</v>
      </c>
      <c r="BK265" s="139">
        <v>0</v>
      </c>
    </row>
    <row r="266" spans="1:65" s="12" customFormat="1" ht="22.8" customHeight="1">
      <c r="B266" s="130"/>
      <c r="D266" s="131" t="s">
        <v>79</v>
      </c>
      <c r="E266" s="140" t="s">
        <v>260</v>
      </c>
      <c r="F266" s="140" t="s">
        <v>423</v>
      </c>
      <c r="J266" s="141">
        <f>BK266</f>
        <v>0</v>
      </c>
      <c r="L266" s="130"/>
      <c r="M266" s="134"/>
      <c r="N266" s="135"/>
      <c r="O266" s="135"/>
      <c r="P266" s="136">
        <f>SUM(P267:P285)</f>
        <v>22.351756999999999</v>
      </c>
      <c r="Q266" s="135"/>
      <c r="R266" s="136">
        <f>SUM(R267:R285)</f>
        <v>6.63993973</v>
      </c>
      <c r="S266" s="135"/>
      <c r="T266" s="137">
        <f>SUM(T267:T285)</f>
        <v>0</v>
      </c>
      <c r="AR266" s="131" t="s">
        <v>84</v>
      </c>
      <c r="AT266" s="138" t="s">
        <v>79</v>
      </c>
      <c r="AU266" s="138" t="s">
        <v>84</v>
      </c>
      <c r="AY266" s="131" t="s">
        <v>136</v>
      </c>
      <c r="BK266" s="139">
        <f>SUM(BK267:BK285)</f>
        <v>0</v>
      </c>
    </row>
    <row r="267" spans="1:65" s="2" customFormat="1" ht="16.5" customHeight="1">
      <c r="A267" s="30"/>
      <c r="B267" s="142"/>
      <c r="C267" s="143" t="s">
        <v>346</v>
      </c>
      <c r="D267" s="143" t="s">
        <v>139</v>
      </c>
      <c r="E267" s="144" t="s">
        <v>424</v>
      </c>
      <c r="F267" s="145" t="s">
        <v>425</v>
      </c>
      <c r="G267" s="146" t="s">
        <v>341</v>
      </c>
      <c r="H267" s="147">
        <v>2.3039999999999998</v>
      </c>
      <c r="I267" s="148">
        <v>0</v>
      </c>
      <c r="J267" s="148">
        <f>ROUND(I267*H267,2)</f>
        <v>0</v>
      </c>
      <c r="K267" s="145" t="s">
        <v>143</v>
      </c>
      <c r="L267" s="31"/>
      <c r="M267" s="149" t="s">
        <v>1</v>
      </c>
      <c r="N267" s="150" t="s">
        <v>45</v>
      </c>
      <c r="O267" s="151">
        <v>0.58399999999999996</v>
      </c>
      <c r="P267" s="151">
        <f>O267*H267</f>
        <v>1.3455359999999998</v>
      </c>
      <c r="Q267" s="151">
        <v>2.45329</v>
      </c>
      <c r="R267" s="151">
        <f>Q267*H267</f>
        <v>5.6523801599999999</v>
      </c>
      <c r="S267" s="151">
        <v>0</v>
      </c>
      <c r="T267" s="152">
        <f>S267*H267</f>
        <v>0</v>
      </c>
      <c r="U267" s="30"/>
      <c r="V267" s="30"/>
      <c r="W267" s="30"/>
      <c r="X267" s="30"/>
      <c r="Y267" s="30"/>
      <c r="Z267" s="30"/>
      <c r="AA267" s="30"/>
      <c r="AB267" s="30"/>
      <c r="AC267" s="30"/>
      <c r="AD267" s="30"/>
      <c r="AE267" s="30"/>
      <c r="AR267" s="153" t="s">
        <v>144</v>
      </c>
      <c r="AT267" s="153" t="s">
        <v>139</v>
      </c>
      <c r="AU267" s="153" t="s">
        <v>87</v>
      </c>
      <c r="AY267" s="17" t="s">
        <v>136</v>
      </c>
      <c r="BE267" s="154">
        <f>IF(N267="základní",J267,0)</f>
        <v>0</v>
      </c>
      <c r="BF267" s="154">
        <f>IF(N267="snížená",J267,0)</f>
        <v>0</v>
      </c>
      <c r="BG267" s="154">
        <f>IF(N267="zákl. přenesená",J267,0)</f>
        <v>0</v>
      </c>
      <c r="BH267" s="154">
        <f>IF(N267="sníž. přenesená",J267,0)</f>
        <v>0</v>
      </c>
      <c r="BI267" s="154">
        <f>IF(N267="nulová",J267,0)</f>
        <v>0</v>
      </c>
      <c r="BJ267" s="17" t="s">
        <v>84</v>
      </c>
      <c r="BK267" s="154">
        <f>ROUND(I267*H267,2)</f>
        <v>0</v>
      </c>
      <c r="BL267" s="17" t="s">
        <v>144</v>
      </c>
      <c r="BM267" s="153" t="s">
        <v>426</v>
      </c>
    </row>
    <row r="268" spans="1:65" s="15" customFormat="1">
      <c r="B268" s="173"/>
      <c r="D268" s="156" t="s">
        <v>146</v>
      </c>
      <c r="E268" s="174" t="s">
        <v>1</v>
      </c>
      <c r="F268" s="175" t="s">
        <v>427</v>
      </c>
      <c r="H268" s="174" t="s">
        <v>1</v>
      </c>
      <c r="L268" s="173"/>
      <c r="M268" s="176"/>
      <c r="N268" s="177"/>
      <c r="O268" s="177"/>
      <c r="P268" s="177"/>
      <c r="Q268" s="177"/>
      <c r="R268" s="177"/>
      <c r="S268" s="177"/>
      <c r="T268" s="178"/>
      <c r="AT268" s="174" t="s">
        <v>146</v>
      </c>
      <c r="AU268" s="174" t="s">
        <v>87</v>
      </c>
      <c r="AV268" s="15" t="s">
        <v>84</v>
      </c>
      <c r="AW268" s="15" t="s">
        <v>35</v>
      </c>
      <c r="AX268" s="15" t="s">
        <v>80</v>
      </c>
      <c r="AY268" s="174" t="s">
        <v>136</v>
      </c>
    </row>
    <row r="269" spans="1:65" s="13" customFormat="1">
      <c r="B269" s="155"/>
      <c r="D269" s="156" t="s">
        <v>146</v>
      </c>
      <c r="E269" s="157" t="s">
        <v>1</v>
      </c>
      <c r="F269" s="158" t="s">
        <v>428</v>
      </c>
      <c r="H269" s="159">
        <v>2.3039999999999998</v>
      </c>
      <c r="L269" s="155"/>
      <c r="M269" s="160"/>
      <c r="N269" s="161"/>
      <c r="O269" s="161"/>
      <c r="P269" s="161"/>
      <c r="Q269" s="161"/>
      <c r="R269" s="161"/>
      <c r="S269" s="161"/>
      <c r="T269" s="162"/>
      <c r="AT269" s="157" t="s">
        <v>146</v>
      </c>
      <c r="AU269" s="157" t="s">
        <v>87</v>
      </c>
      <c r="AV269" s="13" t="s">
        <v>87</v>
      </c>
      <c r="AW269" s="13" t="s">
        <v>35</v>
      </c>
      <c r="AX269" s="13" t="s">
        <v>80</v>
      </c>
      <c r="AY269" s="157" t="s">
        <v>136</v>
      </c>
    </row>
    <row r="270" spans="1:65" s="14" customFormat="1">
      <c r="B270" s="163"/>
      <c r="D270" s="156" t="s">
        <v>146</v>
      </c>
      <c r="E270" s="164" t="s">
        <v>1</v>
      </c>
      <c r="F270" s="165" t="s">
        <v>148</v>
      </c>
      <c r="H270" s="166">
        <v>2.3039999999999998</v>
      </c>
      <c r="L270" s="163"/>
      <c r="M270" s="167"/>
      <c r="N270" s="168"/>
      <c r="O270" s="168"/>
      <c r="P270" s="168"/>
      <c r="Q270" s="168"/>
      <c r="R270" s="168"/>
      <c r="S270" s="168"/>
      <c r="T270" s="169"/>
      <c r="AT270" s="164" t="s">
        <v>146</v>
      </c>
      <c r="AU270" s="164" t="s">
        <v>87</v>
      </c>
      <c r="AV270" s="14" t="s">
        <v>144</v>
      </c>
      <c r="AW270" s="14" t="s">
        <v>35</v>
      </c>
      <c r="AX270" s="14" t="s">
        <v>84</v>
      </c>
      <c r="AY270" s="164" t="s">
        <v>136</v>
      </c>
    </row>
    <row r="271" spans="1:65" s="2" customFormat="1" ht="16.5" customHeight="1">
      <c r="A271" s="30"/>
      <c r="B271" s="142"/>
      <c r="C271" s="143" t="s">
        <v>429</v>
      </c>
      <c r="D271" s="143" t="s">
        <v>139</v>
      </c>
      <c r="E271" s="144" t="s">
        <v>430</v>
      </c>
      <c r="F271" s="145" t="s">
        <v>431</v>
      </c>
      <c r="G271" s="146" t="s">
        <v>188</v>
      </c>
      <c r="H271" s="147">
        <v>18</v>
      </c>
      <c r="I271" s="148">
        <v>0</v>
      </c>
      <c r="J271" s="148">
        <f>ROUND(I271*H271,2)</f>
        <v>0</v>
      </c>
      <c r="K271" s="145" t="s">
        <v>143</v>
      </c>
      <c r="L271" s="31"/>
      <c r="M271" s="149" t="s">
        <v>1</v>
      </c>
      <c r="N271" s="150" t="s">
        <v>45</v>
      </c>
      <c r="O271" s="151">
        <v>0</v>
      </c>
      <c r="P271" s="151">
        <f>O271*H271</f>
        <v>0</v>
      </c>
      <c r="Q271" s="151">
        <v>0</v>
      </c>
      <c r="R271" s="151">
        <f>Q271*H271</f>
        <v>0</v>
      </c>
      <c r="S271" s="151">
        <v>0</v>
      </c>
      <c r="T271" s="152">
        <f>S271*H271</f>
        <v>0</v>
      </c>
      <c r="U271" s="30"/>
      <c r="V271" s="30"/>
      <c r="W271" s="30"/>
      <c r="X271" s="30"/>
      <c r="Y271" s="30"/>
      <c r="Z271" s="30"/>
      <c r="AA271" s="30"/>
      <c r="AB271" s="30"/>
      <c r="AC271" s="30"/>
      <c r="AD271" s="30"/>
      <c r="AE271" s="30"/>
      <c r="AR271" s="153" t="s">
        <v>144</v>
      </c>
      <c r="AT271" s="153" t="s">
        <v>139</v>
      </c>
      <c r="AU271" s="153" t="s">
        <v>87</v>
      </c>
      <c r="AY271" s="17" t="s">
        <v>136</v>
      </c>
      <c r="BE271" s="154">
        <f>IF(N271="základní",J271,0)</f>
        <v>0</v>
      </c>
      <c r="BF271" s="154">
        <f>IF(N271="snížená",J271,0)</f>
        <v>0</v>
      </c>
      <c r="BG271" s="154">
        <f>IF(N271="zákl. přenesená",J271,0)</f>
        <v>0</v>
      </c>
      <c r="BH271" s="154">
        <f>IF(N271="sníž. přenesená",J271,0)</f>
        <v>0</v>
      </c>
      <c r="BI271" s="154">
        <f>IF(N271="nulová",J271,0)</f>
        <v>0</v>
      </c>
      <c r="BJ271" s="17" t="s">
        <v>84</v>
      </c>
      <c r="BK271" s="154">
        <f>ROUND(I271*H271,2)</f>
        <v>0</v>
      </c>
      <c r="BL271" s="17" t="s">
        <v>144</v>
      </c>
      <c r="BM271" s="153" t="s">
        <v>432</v>
      </c>
    </row>
    <row r="272" spans="1:65" s="13" customFormat="1">
      <c r="B272" s="155"/>
      <c r="D272" s="156" t="s">
        <v>146</v>
      </c>
      <c r="E272" s="157" t="s">
        <v>1</v>
      </c>
      <c r="F272" s="158" t="s">
        <v>225</v>
      </c>
      <c r="H272" s="159">
        <v>18</v>
      </c>
      <c r="L272" s="155"/>
      <c r="M272" s="160"/>
      <c r="N272" s="161"/>
      <c r="O272" s="161"/>
      <c r="P272" s="161"/>
      <c r="Q272" s="161"/>
      <c r="R272" s="161"/>
      <c r="S272" s="161"/>
      <c r="T272" s="162"/>
      <c r="AT272" s="157" t="s">
        <v>146</v>
      </c>
      <c r="AU272" s="157" t="s">
        <v>87</v>
      </c>
      <c r="AV272" s="13" t="s">
        <v>87</v>
      </c>
      <c r="AW272" s="13" t="s">
        <v>35</v>
      </c>
      <c r="AX272" s="13" t="s">
        <v>80</v>
      </c>
      <c r="AY272" s="157" t="s">
        <v>136</v>
      </c>
    </row>
    <row r="273" spans="1:65" s="14" customFormat="1">
      <c r="B273" s="163"/>
      <c r="D273" s="156" t="s">
        <v>146</v>
      </c>
      <c r="E273" s="164" t="s">
        <v>1</v>
      </c>
      <c r="F273" s="165" t="s">
        <v>148</v>
      </c>
      <c r="H273" s="166">
        <v>18</v>
      </c>
      <c r="L273" s="163"/>
      <c r="M273" s="167"/>
      <c r="N273" s="168"/>
      <c r="O273" s="168"/>
      <c r="P273" s="168"/>
      <c r="Q273" s="168"/>
      <c r="R273" s="168"/>
      <c r="S273" s="168"/>
      <c r="T273" s="169"/>
      <c r="AT273" s="164" t="s">
        <v>146</v>
      </c>
      <c r="AU273" s="164" t="s">
        <v>87</v>
      </c>
      <c r="AV273" s="14" t="s">
        <v>144</v>
      </c>
      <c r="AW273" s="14" t="s">
        <v>35</v>
      </c>
      <c r="AX273" s="14" t="s">
        <v>84</v>
      </c>
      <c r="AY273" s="164" t="s">
        <v>136</v>
      </c>
    </row>
    <row r="274" spans="1:65" s="2" customFormat="1" ht="16.5" customHeight="1">
      <c r="A274" s="30"/>
      <c r="B274" s="142"/>
      <c r="C274" s="143" t="s">
        <v>352</v>
      </c>
      <c r="D274" s="143" t="s">
        <v>139</v>
      </c>
      <c r="E274" s="144" t="s">
        <v>433</v>
      </c>
      <c r="F274" s="145" t="s">
        <v>434</v>
      </c>
      <c r="G274" s="146" t="s">
        <v>341</v>
      </c>
      <c r="H274" s="147">
        <v>25.074999999999999</v>
      </c>
      <c r="I274" s="148">
        <v>0</v>
      </c>
      <c r="J274" s="148">
        <f>ROUND(I274*H274,2)</f>
        <v>0</v>
      </c>
      <c r="K274" s="145" t="s">
        <v>143</v>
      </c>
      <c r="L274" s="31"/>
      <c r="M274" s="149" t="s">
        <v>1</v>
      </c>
      <c r="N274" s="150" t="s">
        <v>45</v>
      </c>
      <c r="O274" s="151">
        <v>0</v>
      </c>
      <c r="P274" s="151">
        <f>O274*H274</f>
        <v>0</v>
      </c>
      <c r="Q274" s="151">
        <v>0</v>
      </c>
      <c r="R274" s="151">
        <f>Q274*H274</f>
        <v>0</v>
      </c>
      <c r="S274" s="151">
        <v>0</v>
      </c>
      <c r="T274" s="152">
        <f>S274*H274</f>
        <v>0</v>
      </c>
      <c r="U274" s="30"/>
      <c r="V274" s="30"/>
      <c r="W274" s="30"/>
      <c r="X274" s="30"/>
      <c r="Y274" s="30"/>
      <c r="Z274" s="30"/>
      <c r="AA274" s="30"/>
      <c r="AB274" s="30"/>
      <c r="AC274" s="30"/>
      <c r="AD274" s="30"/>
      <c r="AE274" s="30"/>
      <c r="AR274" s="153" t="s">
        <v>144</v>
      </c>
      <c r="AT274" s="153" t="s">
        <v>139</v>
      </c>
      <c r="AU274" s="153" t="s">
        <v>87</v>
      </c>
      <c r="AY274" s="17" t="s">
        <v>136</v>
      </c>
      <c r="BE274" s="154">
        <f>IF(N274="základní",J274,0)</f>
        <v>0</v>
      </c>
      <c r="BF274" s="154">
        <f>IF(N274="snížená",J274,0)</f>
        <v>0</v>
      </c>
      <c r="BG274" s="154">
        <f>IF(N274="zákl. přenesená",J274,0)</f>
        <v>0</v>
      </c>
      <c r="BH274" s="154">
        <f>IF(N274="sníž. přenesená",J274,0)</f>
        <v>0</v>
      </c>
      <c r="BI274" s="154">
        <f>IF(N274="nulová",J274,0)</f>
        <v>0</v>
      </c>
      <c r="BJ274" s="17" t="s">
        <v>84</v>
      </c>
      <c r="BK274" s="154">
        <f>ROUND(I274*H274,2)</f>
        <v>0</v>
      </c>
      <c r="BL274" s="17" t="s">
        <v>144</v>
      </c>
      <c r="BM274" s="153" t="s">
        <v>435</v>
      </c>
    </row>
    <row r="275" spans="1:65" s="13" customFormat="1">
      <c r="B275" s="155"/>
      <c r="D275" s="156" t="s">
        <v>146</v>
      </c>
      <c r="E275" s="157" t="s">
        <v>1</v>
      </c>
      <c r="F275" s="158" t="s">
        <v>436</v>
      </c>
      <c r="H275" s="159">
        <v>25.074999999999999</v>
      </c>
      <c r="L275" s="155"/>
      <c r="M275" s="160"/>
      <c r="N275" s="161"/>
      <c r="O275" s="161"/>
      <c r="P275" s="161"/>
      <c r="Q275" s="161"/>
      <c r="R275" s="161"/>
      <c r="S275" s="161"/>
      <c r="T275" s="162"/>
      <c r="AT275" s="157" t="s">
        <v>146</v>
      </c>
      <c r="AU275" s="157" t="s">
        <v>87</v>
      </c>
      <c r="AV275" s="13" t="s">
        <v>87</v>
      </c>
      <c r="AW275" s="13" t="s">
        <v>35</v>
      </c>
      <c r="AX275" s="13" t="s">
        <v>80</v>
      </c>
      <c r="AY275" s="157" t="s">
        <v>136</v>
      </c>
    </row>
    <row r="276" spans="1:65" s="14" customFormat="1">
      <c r="B276" s="163"/>
      <c r="D276" s="156" t="s">
        <v>146</v>
      </c>
      <c r="E276" s="164" t="s">
        <v>1</v>
      </c>
      <c r="F276" s="165" t="s">
        <v>148</v>
      </c>
      <c r="H276" s="166">
        <v>25.074999999999999</v>
      </c>
      <c r="L276" s="163"/>
      <c r="M276" s="167"/>
      <c r="N276" s="168"/>
      <c r="O276" s="168"/>
      <c r="P276" s="168"/>
      <c r="Q276" s="168"/>
      <c r="R276" s="168"/>
      <c r="S276" s="168"/>
      <c r="T276" s="169"/>
      <c r="AT276" s="164" t="s">
        <v>146</v>
      </c>
      <c r="AU276" s="164" t="s">
        <v>87</v>
      </c>
      <c r="AV276" s="14" t="s">
        <v>144</v>
      </c>
      <c r="AW276" s="14" t="s">
        <v>35</v>
      </c>
      <c r="AX276" s="14" t="s">
        <v>84</v>
      </c>
      <c r="AY276" s="164" t="s">
        <v>136</v>
      </c>
    </row>
    <row r="277" spans="1:65" s="2" customFormat="1" ht="16.5" customHeight="1">
      <c r="A277" s="30"/>
      <c r="B277" s="142"/>
      <c r="C277" s="143" t="s">
        <v>437</v>
      </c>
      <c r="D277" s="143" t="s">
        <v>139</v>
      </c>
      <c r="E277" s="144" t="s">
        <v>438</v>
      </c>
      <c r="F277" s="145" t="s">
        <v>439</v>
      </c>
      <c r="G277" s="146" t="s">
        <v>142</v>
      </c>
      <c r="H277" s="147">
        <v>16.45</v>
      </c>
      <c r="I277" s="148">
        <v>0</v>
      </c>
      <c r="J277" s="148">
        <f>ROUND(I277*H277,2)</f>
        <v>0</v>
      </c>
      <c r="K277" s="145" t="s">
        <v>143</v>
      </c>
      <c r="L277" s="31"/>
      <c r="M277" s="149" t="s">
        <v>1</v>
      </c>
      <c r="N277" s="150" t="s">
        <v>45</v>
      </c>
      <c r="O277" s="151">
        <v>0.3</v>
      </c>
      <c r="P277" s="151">
        <f>O277*H277</f>
        <v>4.9349999999999996</v>
      </c>
      <c r="Q277" s="151">
        <v>2.47E-3</v>
      </c>
      <c r="R277" s="151">
        <f>Q277*H277</f>
        <v>4.0631500000000001E-2</v>
      </c>
      <c r="S277" s="151">
        <v>0</v>
      </c>
      <c r="T277" s="152">
        <f>S277*H277</f>
        <v>0</v>
      </c>
      <c r="U277" s="30"/>
      <c r="V277" s="30"/>
      <c r="W277" s="30"/>
      <c r="X277" s="30"/>
      <c r="Y277" s="30"/>
      <c r="Z277" s="30"/>
      <c r="AA277" s="30"/>
      <c r="AB277" s="30"/>
      <c r="AC277" s="30"/>
      <c r="AD277" s="30"/>
      <c r="AE277" s="30"/>
      <c r="AR277" s="153" t="s">
        <v>144</v>
      </c>
      <c r="AT277" s="153" t="s">
        <v>139</v>
      </c>
      <c r="AU277" s="153" t="s">
        <v>87</v>
      </c>
      <c r="AY277" s="17" t="s">
        <v>136</v>
      </c>
      <c r="BE277" s="154">
        <f>IF(N277="základní",J277,0)</f>
        <v>0</v>
      </c>
      <c r="BF277" s="154">
        <f>IF(N277="snížená",J277,0)</f>
        <v>0</v>
      </c>
      <c r="BG277" s="154">
        <f>IF(N277="zákl. přenesená",J277,0)</f>
        <v>0</v>
      </c>
      <c r="BH277" s="154">
        <f>IF(N277="sníž. přenesená",J277,0)</f>
        <v>0</v>
      </c>
      <c r="BI277" s="154">
        <f>IF(N277="nulová",J277,0)</f>
        <v>0</v>
      </c>
      <c r="BJ277" s="17" t="s">
        <v>84</v>
      </c>
      <c r="BK277" s="154">
        <f>ROUND(I277*H277,2)</f>
        <v>0</v>
      </c>
      <c r="BL277" s="17" t="s">
        <v>144</v>
      </c>
      <c r="BM277" s="153" t="s">
        <v>440</v>
      </c>
    </row>
    <row r="278" spans="1:65" s="13" customFormat="1">
      <c r="B278" s="155"/>
      <c r="D278" s="156" t="s">
        <v>146</v>
      </c>
      <c r="E278" s="157" t="s">
        <v>1</v>
      </c>
      <c r="F278" s="158" t="s">
        <v>441</v>
      </c>
      <c r="H278" s="159">
        <v>16.45</v>
      </c>
      <c r="L278" s="155"/>
      <c r="M278" s="160"/>
      <c r="N278" s="161"/>
      <c r="O278" s="161"/>
      <c r="P278" s="161"/>
      <c r="Q278" s="161"/>
      <c r="R278" s="161"/>
      <c r="S278" s="161"/>
      <c r="T278" s="162"/>
      <c r="AT278" s="157" t="s">
        <v>146</v>
      </c>
      <c r="AU278" s="157" t="s">
        <v>87</v>
      </c>
      <c r="AV278" s="13" t="s">
        <v>87</v>
      </c>
      <c r="AW278" s="13" t="s">
        <v>35</v>
      </c>
      <c r="AX278" s="13" t="s">
        <v>80</v>
      </c>
      <c r="AY278" s="157" t="s">
        <v>136</v>
      </c>
    </row>
    <row r="279" spans="1:65" s="14" customFormat="1">
      <c r="B279" s="163"/>
      <c r="D279" s="156" t="s">
        <v>146</v>
      </c>
      <c r="E279" s="164" t="s">
        <v>1</v>
      </c>
      <c r="F279" s="165" t="s">
        <v>148</v>
      </c>
      <c r="H279" s="166">
        <v>16.45</v>
      </c>
      <c r="L279" s="163"/>
      <c r="M279" s="167"/>
      <c r="N279" s="168"/>
      <c r="O279" s="168"/>
      <c r="P279" s="168"/>
      <c r="Q279" s="168"/>
      <c r="R279" s="168"/>
      <c r="S279" s="168"/>
      <c r="T279" s="169"/>
      <c r="AT279" s="164" t="s">
        <v>146</v>
      </c>
      <c r="AU279" s="164" t="s">
        <v>87</v>
      </c>
      <c r="AV279" s="14" t="s">
        <v>144</v>
      </c>
      <c r="AW279" s="14" t="s">
        <v>35</v>
      </c>
      <c r="AX279" s="14" t="s">
        <v>84</v>
      </c>
      <c r="AY279" s="164" t="s">
        <v>136</v>
      </c>
    </row>
    <row r="280" spans="1:65" s="2" customFormat="1" ht="16.5" customHeight="1">
      <c r="A280" s="30"/>
      <c r="B280" s="142"/>
      <c r="C280" s="143" t="s">
        <v>356</v>
      </c>
      <c r="D280" s="143" t="s">
        <v>139</v>
      </c>
      <c r="E280" s="144" t="s">
        <v>442</v>
      </c>
      <c r="F280" s="145" t="s">
        <v>443</v>
      </c>
      <c r="G280" s="146" t="s">
        <v>142</v>
      </c>
      <c r="H280" s="147">
        <v>16.45</v>
      </c>
      <c r="I280" s="148">
        <v>0</v>
      </c>
      <c r="J280" s="148">
        <f>ROUND(I280*H280,2)</f>
        <v>0</v>
      </c>
      <c r="K280" s="145" t="s">
        <v>143</v>
      </c>
      <c r="L280" s="31"/>
      <c r="M280" s="149" t="s">
        <v>1</v>
      </c>
      <c r="N280" s="150" t="s">
        <v>45</v>
      </c>
      <c r="O280" s="151">
        <v>0.152</v>
      </c>
      <c r="P280" s="151">
        <f>O280*H280</f>
        <v>2.5004</v>
      </c>
      <c r="Q280" s="151">
        <v>0</v>
      </c>
      <c r="R280" s="151">
        <f>Q280*H280</f>
        <v>0</v>
      </c>
      <c r="S280" s="151">
        <v>0</v>
      </c>
      <c r="T280" s="152">
        <f>S280*H280</f>
        <v>0</v>
      </c>
      <c r="U280" s="30"/>
      <c r="V280" s="30"/>
      <c r="W280" s="30"/>
      <c r="X280" s="30"/>
      <c r="Y280" s="30"/>
      <c r="Z280" s="30"/>
      <c r="AA280" s="30"/>
      <c r="AB280" s="30"/>
      <c r="AC280" s="30"/>
      <c r="AD280" s="30"/>
      <c r="AE280" s="30"/>
      <c r="AR280" s="153" t="s">
        <v>144</v>
      </c>
      <c r="AT280" s="153" t="s">
        <v>139</v>
      </c>
      <c r="AU280" s="153" t="s">
        <v>87</v>
      </c>
      <c r="AY280" s="17" t="s">
        <v>136</v>
      </c>
      <c r="BE280" s="154">
        <f>IF(N280="základní",J280,0)</f>
        <v>0</v>
      </c>
      <c r="BF280" s="154">
        <f>IF(N280="snížená",J280,0)</f>
        <v>0</v>
      </c>
      <c r="BG280" s="154">
        <f>IF(N280="zákl. přenesená",J280,0)</f>
        <v>0</v>
      </c>
      <c r="BH280" s="154">
        <f>IF(N280="sníž. přenesená",J280,0)</f>
        <v>0</v>
      </c>
      <c r="BI280" s="154">
        <f>IF(N280="nulová",J280,0)</f>
        <v>0</v>
      </c>
      <c r="BJ280" s="17" t="s">
        <v>84</v>
      </c>
      <c r="BK280" s="154">
        <f>ROUND(I280*H280,2)</f>
        <v>0</v>
      </c>
      <c r="BL280" s="17" t="s">
        <v>144</v>
      </c>
      <c r="BM280" s="153" t="s">
        <v>444</v>
      </c>
    </row>
    <row r="281" spans="1:65" s="13" customFormat="1">
      <c r="B281" s="155"/>
      <c r="D281" s="156" t="s">
        <v>146</v>
      </c>
      <c r="E281" s="157" t="s">
        <v>1</v>
      </c>
      <c r="F281" s="158" t="s">
        <v>445</v>
      </c>
      <c r="H281" s="159">
        <v>16.45</v>
      </c>
      <c r="L281" s="155"/>
      <c r="M281" s="160"/>
      <c r="N281" s="161"/>
      <c r="O281" s="161"/>
      <c r="P281" s="161"/>
      <c r="Q281" s="161"/>
      <c r="R281" s="161"/>
      <c r="S281" s="161"/>
      <c r="T281" s="162"/>
      <c r="AT281" s="157" t="s">
        <v>146</v>
      </c>
      <c r="AU281" s="157" t="s">
        <v>87</v>
      </c>
      <c r="AV281" s="13" t="s">
        <v>87</v>
      </c>
      <c r="AW281" s="13" t="s">
        <v>35</v>
      </c>
      <c r="AX281" s="13" t="s">
        <v>80</v>
      </c>
      <c r="AY281" s="157" t="s">
        <v>136</v>
      </c>
    </row>
    <row r="282" spans="1:65" s="14" customFormat="1">
      <c r="B282" s="163"/>
      <c r="D282" s="156" t="s">
        <v>146</v>
      </c>
      <c r="E282" s="164" t="s">
        <v>1</v>
      </c>
      <c r="F282" s="165" t="s">
        <v>148</v>
      </c>
      <c r="H282" s="166">
        <v>16.45</v>
      </c>
      <c r="L282" s="163"/>
      <c r="M282" s="167"/>
      <c r="N282" s="168"/>
      <c r="O282" s="168"/>
      <c r="P282" s="168"/>
      <c r="Q282" s="168"/>
      <c r="R282" s="168"/>
      <c r="S282" s="168"/>
      <c r="T282" s="169"/>
      <c r="AT282" s="164" t="s">
        <v>146</v>
      </c>
      <c r="AU282" s="164" t="s">
        <v>87</v>
      </c>
      <c r="AV282" s="14" t="s">
        <v>144</v>
      </c>
      <c r="AW282" s="14" t="s">
        <v>35</v>
      </c>
      <c r="AX282" s="14" t="s">
        <v>84</v>
      </c>
      <c r="AY282" s="164" t="s">
        <v>136</v>
      </c>
    </row>
    <row r="283" spans="1:65" s="2" customFormat="1" ht="16.5" customHeight="1">
      <c r="A283" s="30"/>
      <c r="B283" s="142"/>
      <c r="C283" s="143" t="s">
        <v>446</v>
      </c>
      <c r="D283" s="143" t="s">
        <v>139</v>
      </c>
      <c r="E283" s="144" t="s">
        <v>447</v>
      </c>
      <c r="F283" s="145" t="s">
        <v>448</v>
      </c>
      <c r="G283" s="146" t="s">
        <v>160</v>
      </c>
      <c r="H283" s="147">
        <v>0.89100000000000001</v>
      </c>
      <c r="I283" s="148">
        <v>0</v>
      </c>
      <c r="J283" s="148">
        <f>ROUND(I283*H283,2)</f>
        <v>0</v>
      </c>
      <c r="K283" s="145" t="s">
        <v>143</v>
      </c>
      <c r="L283" s="31"/>
      <c r="M283" s="149" t="s">
        <v>1</v>
      </c>
      <c r="N283" s="150" t="s">
        <v>45</v>
      </c>
      <c r="O283" s="151">
        <v>15.231</v>
      </c>
      <c r="P283" s="151">
        <f>O283*H283</f>
        <v>13.570821</v>
      </c>
      <c r="Q283" s="151">
        <v>1.06277</v>
      </c>
      <c r="R283" s="151">
        <f>Q283*H283</f>
        <v>0.94692807000000001</v>
      </c>
      <c r="S283" s="151">
        <v>0</v>
      </c>
      <c r="T283" s="152">
        <f>S283*H283</f>
        <v>0</v>
      </c>
      <c r="U283" s="30"/>
      <c r="V283" s="30"/>
      <c r="W283" s="30"/>
      <c r="X283" s="30"/>
      <c r="Y283" s="30"/>
      <c r="Z283" s="30"/>
      <c r="AA283" s="30"/>
      <c r="AB283" s="30"/>
      <c r="AC283" s="30"/>
      <c r="AD283" s="30"/>
      <c r="AE283" s="30"/>
      <c r="AR283" s="153" t="s">
        <v>144</v>
      </c>
      <c r="AT283" s="153" t="s">
        <v>139</v>
      </c>
      <c r="AU283" s="153" t="s">
        <v>87</v>
      </c>
      <c r="AY283" s="17" t="s">
        <v>136</v>
      </c>
      <c r="BE283" s="154">
        <f>IF(N283="základní",J283,0)</f>
        <v>0</v>
      </c>
      <c r="BF283" s="154">
        <f>IF(N283="snížená",J283,0)</f>
        <v>0</v>
      </c>
      <c r="BG283" s="154">
        <f>IF(N283="zákl. přenesená",J283,0)</f>
        <v>0</v>
      </c>
      <c r="BH283" s="154">
        <f>IF(N283="sníž. přenesená",J283,0)</f>
        <v>0</v>
      </c>
      <c r="BI283" s="154">
        <f>IF(N283="nulová",J283,0)</f>
        <v>0</v>
      </c>
      <c r="BJ283" s="17" t="s">
        <v>84</v>
      </c>
      <c r="BK283" s="154">
        <f>ROUND(I283*H283,2)</f>
        <v>0</v>
      </c>
      <c r="BL283" s="17" t="s">
        <v>144</v>
      </c>
      <c r="BM283" s="153" t="s">
        <v>449</v>
      </c>
    </row>
    <row r="284" spans="1:65" s="13" customFormat="1">
      <c r="B284" s="155"/>
      <c r="D284" s="156" t="s">
        <v>146</v>
      </c>
      <c r="E284" s="157" t="s">
        <v>1</v>
      </c>
      <c r="F284" s="158" t="s">
        <v>450</v>
      </c>
      <c r="H284" s="159">
        <v>0.89100000000000001</v>
      </c>
      <c r="L284" s="155"/>
      <c r="M284" s="160"/>
      <c r="N284" s="161"/>
      <c r="O284" s="161"/>
      <c r="P284" s="161"/>
      <c r="Q284" s="161"/>
      <c r="R284" s="161"/>
      <c r="S284" s="161"/>
      <c r="T284" s="162"/>
      <c r="AT284" s="157" t="s">
        <v>146</v>
      </c>
      <c r="AU284" s="157" t="s">
        <v>87</v>
      </c>
      <c r="AV284" s="13" t="s">
        <v>87</v>
      </c>
      <c r="AW284" s="13" t="s">
        <v>35</v>
      </c>
      <c r="AX284" s="13" t="s">
        <v>80</v>
      </c>
      <c r="AY284" s="157" t="s">
        <v>136</v>
      </c>
    </row>
    <row r="285" spans="1:65" s="14" customFormat="1">
      <c r="B285" s="163"/>
      <c r="D285" s="156" t="s">
        <v>146</v>
      </c>
      <c r="E285" s="164" t="s">
        <v>1</v>
      </c>
      <c r="F285" s="165" t="s">
        <v>148</v>
      </c>
      <c r="H285" s="166">
        <v>0.89100000000000001</v>
      </c>
      <c r="L285" s="163"/>
      <c r="M285" s="167"/>
      <c r="N285" s="168"/>
      <c r="O285" s="168"/>
      <c r="P285" s="168"/>
      <c r="Q285" s="168"/>
      <c r="R285" s="168"/>
      <c r="S285" s="168"/>
      <c r="T285" s="169"/>
      <c r="AT285" s="164" t="s">
        <v>146</v>
      </c>
      <c r="AU285" s="164" t="s">
        <v>87</v>
      </c>
      <c r="AV285" s="14" t="s">
        <v>144</v>
      </c>
      <c r="AW285" s="14" t="s">
        <v>35</v>
      </c>
      <c r="AX285" s="14" t="s">
        <v>84</v>
      </c>
      <c r="AY285" s="164" t="s">
        <v>136</v>
      </c>
    </row>
    <row r="286" spans="1:65" s="12" customFormat="1" ht="22.8" customHeight="1">
      <c r="B286" s="130"/>
      <c r="D286" s="131" t="s">
        <v>79</v>
      </c>
      <c r="E286" s="140" t="s">
        <v>96</v>
      </c>
      <c r="F286" s="140" t="s">
        <v>451</v>
      </c>
      <c r="J286" s="141">
        <f>J287+J297</f>
        <v>0</v>
      </c>
      <c r="L286" s="130"/>
      <c r="M286" s="134"/>
      <c r="N286" s="135"/>
      <c r="O286" s="135"/>
      <c r="P286" s="136">
        <v>0</v>
      </c>
      <c r="Q286" s="135"/>
      <c r="R286" s="136">
        <v>0</v>
      </c>
      <c r="S286" s="135"/>
      <c r="T286" s="137">
        <v>0</v>
      </c>
      <c r="AR286" s="131" t="s">
        <v>84</v>
      </c>
      <c r="AT286" s="138" t="s">
        <v>79</v>
      </c>
      <c r="AU286" s="138" t="s">
        <v>84</v>
      </c>
      <c r="AY286" s="131" t="s">
        <v>136</v>
      </c>
      <c r="BK286" s="139">
        <v>0</v>
      </c>
    </row>
    <row r="287" spans="1:65" s="12" customFormat="1" ht="22.8" customHeight="1">
      <c r="B287" s="130"/>
      <c r="D287" s="131" t="s">
        <v>79</v>
      </c>
      <c r="E287" s="140" t="s">
        <v>437</v>
      </c>
      <c r="F287" s="140" t="s">
        <v>452</v>
      </c>
      <c r="J287" s="141">
        <f>BK287</f>
        <v>0</v>
      </c>
      <c r="L287" s="130"/>
      <c r="M287" s="134"/>
      <c r="N287" s="135"/>
      <c r="O287" s="135"/>
      <c r="P287" s="136">
        <f>SUM(P288:P296)</f>
        <v>3.86</v>
      </c>
      <c r="Q287" s="135"/>
      <c r="R287" s="136">
        <f>SUM(R288:R296)</f>
        <v>0.96508000000000005</v>
      </c>
      <c r="S287" s="135"/>
      <c r="T287" s="137">
        <f>SUM(T288:T296)</f>
        <v>0</v>
      </c>
      <c r="AR287" s="131" t="s">
        <v>84</v>
      </c>
      <c r="AT287" s="138" t="s">
        <v>79</v>
      </c>
      <c r="AU287" s="138" t="s">
        <v>84</v>
      </c>
      <c r="AY287" s="131" t="s">
        <v>136</v>
      </c>
      <c r="BK287" s="139">
        <f>SUM(BK288:BK296)</f>
        <v>0</v>
      </c>
    </row>
    <row r="288" spans="1:65" s="2" customFormat="1" ht="16.5" customHeight="1">
      <c r="A288" s="30"/>
      <c r="B288" s="142"/>
      <c r="C288" s="143" t="s">
        <v>453</v>
      </c>
      <c r="D288" s="143" t="s">
        <v>139</v>
      </c>
      <c r="E288" s="144" t="s">
        <v>454</v>
      </c>
      <c r="F288" s="145" t="s">
        <v>455</v>
      </c>
      <c r="G288" s="146" t="s">
        <v>188</v>
      </c>
      <c r="H288" s="147">
        <v>18</v>
      </c>
      <c r="I288" s="148">
        <v>0</v>
      </c>
      <c r="J288" s="148">
        <f>ROUND(I288*H288,2)</f>
        <v>0</v>
      </c>
      <c r="K288" s="145" t="s">
        <v>143</v>
      </c>
      <c r="L288" s="31"/>
      <c r="M288" s="149" t="s">
        <v>1</v>
      </c>
      <c r="N288" s="150" t="s">
        <v>45</v>
      </c>
      <c r="O288" s="151">
        <v>0</v>
      </c>
      <c r="P288" s="151">
        <f>O288*H288</f>
        <v>0</v>
      </c>
      <c r="Q288" s="151">
        <v>0</v>
      </c>
      <c r="R288" s="151">
        <f>Q288*H288</f>
        <v>0</v>
      </c>
      <c r="S288" s="151">
        <v>0</v>
      </c>
      <c r="T288" s="152">
        <f>S288*H288</f>
        <v>0</v>
      </c>
      <c r="U288" s="30"/>
      <c r="V288" s="30"/>
      <c r="W288" s="30"/>
      <c r="X288" s="30"/>
      <c r="Y288" s="30"/>
      <c r="Z288" s="30"/>
      <c r="AA288" s="30"/>
      <c r="AB288" s="30"/>
      <c r="AC288" s="30"/>
      <c r="AD288" s="30"/>
      <c r="AE288" s="30"/>
      <c r="AR288" s="153" t="s">
        <v>144</v>
      </c>
      <c r="AT288" s="153" t="s">
        <v>139</v>
      </c>
      <c r="AU288" s="153" t="s">
        <v>87</v>
      </c>
      <c r="AY288" s="17" t="s">
        <v>136</v>
      </c>
      <c r="BE288" s="154">
        <f>IF(N288="základní",J288,0)</f>
        <v>0</v>
      </c>
      <c r="BF288" s="154">
        <f>IF(N288="snížená",J288,0)</f>
        <v>0</v>
      </c>
      <c r="BG288" s="154">
        <f>IF(N288="zákl. přenesená",J288,0)</f>
        <v>0</v>
      </c>
      <c r="BH288" s="154">
        <f>IF(N288="sníž. přenesená",J288,0)</f>
        <v>0</v>
      </c>
      <c r="BI288" s="154">
        <f>IF(N288="nulová",J288,0)</f>
        <v>0</v>
      </c>
      <c r="BJ288" s="17" t="s">
        <v>84</v>
      </c>
      <c r="BK288" s="154">
        <f>ROUND(I288*H288,2)</f>
        <v>0</v>
      </c>
      <c r="BL288" s="17" t="s">
        <v>144</v>
      </c>
      <c r="BM288" s="153" t="s">
        <v>456</v>
      </c>
    </row>
    <row r="289" spans="1:65" s="13" customFormat="1">
      <c r="B289" s="155"/>
      <c r="D289" s="156" t="s">
        <v>146</v>
      </c>
      <c r="E289" s="157" t="s">
        <v>1</v>
      </c>
      <c r="F289" s="158" t="s">
        <v>225</v>
      </c>
      <c r="H289" s="159">
        <v>18</v>
      </c>
      <c r="L289" s="155"/>
      <c r="M289" s="160"/>
      <c r="N289" s="161"/>
      <c r="O289" s="161"/>
      <c r="P289" s="161"/>
      <c r="Q289" s="161"/>
      <c r="R289" s="161"/>
      <c r="S289" s="161"/>
      <c r="T289" s="162"/>
      <c r="AT289" s="157" t="s">
        <v>146</v>
      </c>
      <c r="AU289" s="157" t="s">
        <v>87</v>
      </c>
      <c r="AV289" s="13" t="s">
        <v>87</v>
      </c>
      <c r="AW289" s="13" t="s">
        <v>35</v>
      </c>
      <c r="AX289" s="13" t="s">
        <v>80</v>
      </c>
      <c r="AY289" s="157" t="s">
        <v>136</v>
      </c>
    </row>
    <row r="290" spans="1:65" s="14" customFormat="1">
      <c r="B290" s="163"/>
      <c r="D290" s="156" t="s">
        <v>146</v>
      </c>
      <c r="E290" s="164" t="s">
        <v>1</v>
      </c>
      <c r="F290" s="165" t="s">
        <v>148</v>
      </c>
      <c r="H290" s="166">
        <v>18</v>
      </c>
      <c r="L290" s="163"/>
      <c r="M290" s="167"/>
      <c r="N290" s="168"/>
      <c r="O290" s="168"/>
      <c r="P290" s="168"/>
      <c r="Q290" s="168"/>
      <c r="R290" s="168"/>
      <c r="S290" s="168"/>
      <c r="T290" s="169"/>
      <c r="AT290" s="164" t="s">
        <v>146</v>
      </c>
      <c r="AU290" s="164" t="s">
        <v>87</v>
      </c>
      <c r="AV290" s="14" t="s">
        <v>144</v>
      </c>
      <c r="AW290" s="14" t="s">
        <v>35</v>
      </c>
      <c r="AX290" s="14" t="s">
        <v>84</v>
      </c>
      <c r="AY290" s="164" t="s">
        <v>136</v>
      </c>
    </row>
    <row r="291" spans="1:65" s="2" customFormat="1" ht="16.5" customHeight="1">
      <c r="A291" s="30"/>
      <c r="B291" s="142"/>
      <c r="C291" s="143" t="s">
        <v>457</v>
      </c>
      <c r="D291" s="143" t="s">
        <v>139</v>
      </c>
      <c r="E291" s="144" t="s">
        <v>458</v>
      </c>
      <c r="F291" s="145" t="s">
        <v>459</v>
      </c>
      <c r="G291" s="146" t="s">
        <v>194</v>
      </c>
      <c r="H291" s="147">
        <v>4</v>
      </c>
      <c r="I291" s="148">
        <v>0</v>
      </c>
      <c r="J291" s="148">
        <f>ROUND(I291*H291,2)</f>
        <v>0</v>
      </c>
      <c r="K291" s="145" t="s">
        <v>143</v>
      </c>
      <c r="L291" s="31"/>
      <c r="M291" s="149" t="s">
        <v>1</v>
      </c>
      <c r="N291" s="150" t="s">
        <v>45</v>
      </c>
      <c r="O291" s="151">
        <v>0.96499999999999997</v>
      </c>
      <c r="P291" s="151">
        <f>O291*H291</f>
        <v>3.86</v>
      </c>
      <c r="Q291" s="151">
        <v>0.24127000000000001</v>
      </c>
      <c r="R291" s="151">
        <f>Q291*H291</f>
        <v>0.96508000000000005</v>
      </c>
      <c r="S291" s="151">
        <v>0</v>
      </c>
      <c r="T291" s="152">
        <f>S291*H291</f>
        <v>0</v>
      </c>
      <c r="U291" s="30"/>
      <c r="V291" s="30"/>
      <c r="W291" s="30"/>
      <c r="X291" s="30"/>
      <c r="Y291" s="30"/>
      <c r="Z291" s="30"/>
      <c r="AA291" s="30"/>
      <c r="AB291" s="30"/>
      <c r="AC291" s="30"/>
      <c r="AD291" s="30"/>
      <c r="AE291" s="30"/>
      <c r="AR291" s="153" t="s">
        <v>144</v>
      </c>
      <c r="AT291" s="153" t="s">
        <v>139</v>
      </c>
      <c r="AU291" s="153" t="s">
        <v>87</v>
      </c>
      <c r="AY291" s="17" t="s">
        <v>136</v>
      </c>
      <c r="BE291" s="154">
        <f>IF(N291="základní",J291,0)</f>
        <v>0</v>
      </c>
      <c r="BF291" s="154">
        <f>IF(N291="snížená",J291,0)</f>
        <v>0</v>
      </c>
      <c r="BG291" s="154">
        <f>IF(N291="zákl. přenesená",J291,0)</f>
        <v>0</v>
      </c>
      <c r="BH291" s="154">
        <f>IF(N291="sníž. přenesená",J291,0)</f>
        <v>0</v>
      </c>
      <c r="BI291" s="154">
        <f>IF(N291="nulová",J291,0)</f>
        <v>0</v>
      </c>
      <c r="BJ291" s="17" t="s">
        <v>84</v>
      </c>
      <c r="BK291" s="154">
        <f>ROUND(I291*H291,2)</f>
        <v>0</v>
      </c>
      <c r="BL291" s="17" t="s">
        <v>144</v>
      </c>
      <c r="BM291" s="153" t="s">
        <v>460</v>
      </c>
    </row>
    <row r="292" spans="1:65" s="13" customFormat="1">
      <c r="B292" s="155"/>
      <c r="D292" s="156" t="s">
        <v>146</v>
      </c>
      <c r="E292" s="157" t="s">
        <v>1</v>
      </c>
      <c r="F292" s="158" t="s">
        <v>144</v>
      </c>
      <c r="H292" s="159">
        <v>4</v>
      </c>
      <c r="L292" s="155"/>
      <c r="M292" s="160"/>
      <c r="N292" s="161"/>
      <c r="O292" s="161"/>
      <c r="P292" s="161"/>
      <c r="Q292" s="161"/>
      <c r="R292" s="161"/>
      <c r="S292" s="161"/>
      <c r="T292" s="162"/>
      <c r="AT292" s="157" t="s">
        <v>146</v>
      </c>
      <c r="AU292" s="157" t="s">
        <v>87</v>
      </c>
      <c r="AV292" s="13" t="s">
        <v>87</v>
      </c>
      <c r="AW292" s="13" t="s">
        <v>35</v>
      </c>
      <c r="AX292" s="13" t="s">
        <v>80</v>
      </c>
      <c r="AY292" s="157" t="s">
        <v>136</v>
      </c>
    </row>
    <row r="293" spans="1:65" s="14" customFormat="1">
      <c r="B293" s="163"/>
      <c r="D293" s="156" t="s">
        <v>146</v>
      </c>
      <c r="E293" s="164" t="s">
        <v>1</v>
      </c>
      <c r="F293" s="165" t="s">
        <v>148</v>
      </c>
      <c r="H293" s="166">
        <v>4</v>
      </c>
      <c r="L293" s="163"/>
      <c r="M293" s="167"/>
      <c r="N293" s="168"/>
      <c r="O293" s="168"/>
      <c r="P293" s="168"/>
      <c r="Q293" s="168"/>
      <c r="R293" s="168"/>
      <c r="S293" s="168"/>
      <c r="T293" s="169"/>
      <c r="AT293" s="164" t="s">
        <v>146</v>
      </c>
      <c r="AU293" s="164" t="s">
        <v>87</v>
      </c>
      <c r="AV293" s="14" t="s">
        <v>144</v>
      </c>
      <c r="AW293" s="14" t="s">
        <v>35</v>
      </c>
      <c r="AX293" s="14" t="s">
        <v>84</v>
      </c>
      <c r="AY293" s="164" t="s">
        <v>136</v>
      </c>
    </row>
    <row r="294" spans="1:65" s="2" customFormat="1" ht="16.5" customHeight="1">
      <c r="A294" s="30"/>
      <c r="B294" s="142"/>
      <c r="C294" s="183" t="s">
        <v>363</v>
      </c>
      <c r="D294" s="183" t="s">
        <v>403</v>
      </c>
      <c r="E294" s="184" t="s">
        <v>461</v>
      </c>
      <c r="F294" s="185" t="s">
        <v>462</v>
      </c>
      <c r="G294" s="186" t="s">
        <v>188</v>
      </c>
      <c r="H294" s="187">
        <v>30</v>
      </c>
      <c r="I294" s="188">
        <v>0</v>
      </c>
      <c r="J294" s="188">
        <f>ROUND(I294*H294,2)</f>
        <v>0</v>
      </c>
      <c r="K294" s="185" t="s">
        <v>143</v>
      </c>
      <c r="L294" s="189"/>
      <c r="M294" s="190" t="s">
        <v>1</v>
      </c>
      <c r="N294" s="191" t="s">
        <v>45</v>
      </c>
      <c r="O294" s="151">
        <v>0</v>
      </c>
      <c r="P294" s="151">
        <f>O294*H294</f>
        <v>0</v>
      </c>
      <c r="Q294" s="151">
        <v>0</v>
      </c>
      <c r="R294" s="151">
        <f>Q294*H294</f>
        <v>0</v>
      </c>
      <c r="S294" s="151">
        <v>0</v>
      </c>
      <c r="T294" s="152">
        <f>S294*H294</f>
        <v>0</v>
      </c>
      <c r="U294" s="30"/>
      <c r="V294" s="30"/>
      <c r="W294" s="30"/>
      <c r="X294" s="30"/>
      <c r="Y294" s="30"/>
      <c r="Z294" s="30"/>
      <c r="AA294" s="30"/>
      <c r="AB294" s="30"/>
      <c r="AC294" s="30"/>
      <c r="AD294" s="30"/>
      <c r="AE294" s="30"/>
      <c r="AR294" s="153" t="s">
        <v>178</v>
      </c>
      <c r="AT294" s="153" t="s">
        <v>403</v>
      </c>
      <c r="AU294" s="153" t="s">
        <v>87</v>
      </c>
      <c r="AY294" s="17" t="s">
        <v>136</v>
      </c>
      <c r="BE294" s="154">
        <f>IF(N294="základní",J294,0)</f>
        <v>0</v>
      </c>
      <c r="BF294" s="154">
        <f>IF(N294="snížená",J294,0)</f>
        <v>0</v>
      </c>
      <c r="BG294" s="154">
        <f>IF(N294="zákl. přenesená",J294,0)</f>
        <v>0</v>
      </c>
      <c r="BH294" s="154">
        <f>IF(N294="sníž. přenesená",J294,0)</f>
        <v>0</v>
      </c>
      <c r="BI294" s="154">
        <f>IF(N294="nulová",J294,0)</f>
        <v>0</v>
      </c>
      <c r="BJ294" s="17" t="s">
        <v>84</v>
      </c>
      <c r="BK294" s="154">
        <f>ROUND(I294*H294,2)</f>
        <v>0</v>
      </c>
      <c r="BL294" s="17" t="s">
        <v>144</v>
      </c>
      <c r="BM294" s="153" t="s">
        <v>463</v>
      </c>
    </row>
    <row r="295" spans="1:65" s="13" customFormat="1">
      <c r="B295" s="155"/>
      <c r="D295" s="156" t="s">
        <v>146</v>
      </c>
      <c r="E295" s="157" t="s">
        <v>1</v>
      </c>
      <c r="F295" s="158" t="s">
        <v>346</v>
      </c>
      <c r="H295" s="159">
        <v>30</v>
      </c>
      <c r="L295" s="155"/>
      <c r="M295" s="160"/>
      <c r="N295" s="161"/>
      <c r="O295" s="161"/>
      <c r="P295" s="161"/>
      <c r="Q295" s="161"/>
      <c r="R295" s="161"/>
      <c r="S295" s="161"/>
      <c r="T295" s="162"/>
      <c r="AT295" s="157" t="s">
        <v>146</v>
      </c>
      <c r="AU295" s="157" t="s">
        <v>87</v>
      </c>
      <c r="AV295" s="13" t="s">
        <v>87</v>
      </c>
      <c r="AW295" s="13" t="s">
        <v>35</v>
      </c>
      <c r="AX295" s="13" t="s">
        <v>80</v>
      </c>
      <c r="AY295" s="157" t="s">
        <v>136</v>
      </c>
    </row>
    <row r="296" spans="1:65" s="14" customFormat="1">
      <c r="B296" s="163"/>
      <c r="D296" s="156" t="s">
        <v>146</v>
      </c>
      <c r="E296" s="164" t="s">
        <v>1</v>
      </c>
      <c r="F296" s="165" t="s">
        <v>148</v>
      </c>
      <c r="H296" s="166">
        <v>30</v>
      </c>
      <c r="L296" s="163"/>
      <c r="M296" s="167"/>
      <c r="N296" s="168"/>
      <c r="O296" s="168"/>
      <c r="P296" s="168"/>
      <c r="Q296" s="168"/>
      <c r="R296" s="168"/>
      <c r="S296" s="168"/>
      <c r="T296" s="169"/>
      <c r="AT296" s="164" t="s">
        <v>146</v>
      </c>
      <c r="AU296" s="164" t="s">
        <v>87</v>
      </c>
      <c r="AV296" s="14" t="s">
        <v>144</v>
      </c>
      <c r="AW296" s="14" t="s">
        <v>35</v>
      </c>
      <c r="AX296" s="14" t="s">
        <v>84</v>
      </c>
      <c r="AY296" s="164" t="s">
        <v>136</v>
      </c>
    </row>
    <row r="297" spans="1:65" s="12" customFormat="1" ht="22.8" customHeight="1">
      <c r="B297" s="130"/>
      <c r="D297" s="131" t="s">
        <v>79</v>
      </c>
      <c r="E297" s="140" t="s">
        <v>356</v>
      </c>
      <c r="F297" s="140" t="s">
        <v>464</v>
      </c>
      <c r="J297" s="141">
        <f>BK297</f>
        <v>0</v>
      </c>
      <c r="L297" s="130"/>
      <c r="M297" s="134"/>
      <c r="N297" s="135"/>
      <c r="O297" s="135"/>
      <c r="P297" s="136">
        <f>SUM(P298:P309)</f>
        <v>0</v>
      </c>
      <c r="Q297" s="135"/>
      <c r="R297" s="136">
        <f>SUM(R298:R309)</f>
        <v>0</v>
      </c>
      <c r="S297" s="135"/>
      <c r="T297" s="137">
        <f>SUM(T298:T309)</f>
        <v>0</v>
      </c>
      <c r="AR297" s="131" t="s">
        <v>84</v>
      </c>
      <c r="AT297" s="138" t="s">
        <v>79</v>
      </c>
      <c r="AU297" s="138" t="s">
        <v>84</v>
      </c>
      <c r="AY297" s="131" t="s">
        <v>136</v>
      </c>
      <c r="BK297" s="139">
        <f>SUM(BK298:BK309)</f>
        <v>0</v>
      </c>
    </row>
    <row r="298" spans="1:65" s="2" customFormat="1" ht="16.5" customHeight="1">
      <c r="A298" s="30"/>
      <c r="B298" s="142"/>
      <c r="C298" s="143" t="s">
        <v>465</v>
      </c>
      <c r="D298" s="143" t="s">
        <v>139</v>
      </c>
      <c r="E298" s="144" t="s">
        <v>466</v>
      </c>
      <c r="F298" s="145" t="s">
        <v>467</v>
      </c>
      <c r="G298" s="146" t="s">
        <v>194</v>
      </c>
      <c r="H298" s="147">
        <v>49</v>
      </c>
      <c r="I298" s="148">
        <v>0</v>
      </c>
      <c r="J298" s="148">
        <f>ROUND(I298*H298,2)</f>
        <v>0</v>
      </c>
      <c r="K298" s="145" t="s">
        <v>143</v>
      </c>
      <c r="L298" s="31"/>
      <c r="M298" s="149" t="s">
        <v>1</v>
      </c>
      <c r="N298" s="150" t="s">
        <v>45</v>
      </c>
      <c r="O298" s="151">
        <v>0</v>
      </c>
      <c r="P298" s="151">
        <f>O298*H298</f>
        <v>0</v>
      </c>
      <c r="Q298" s="151">
        <v>0</v>
      </c>
      <c r="R298" s="151">
        <f>Q298*H298</f>
        <v>0</v>
      </c>
      <c r="S298" s="151">
        <v>0</v>
      </c>
      <c r="T298" s="152">
        <f>S298*H298</f>
        <v>0</v>
      </c>
      <c r="U298" s="30"/>
      <c r="V298" s="30"/>
      <c r="W298" s="30"/>
      <c r="X298" s="30"/>
      <c r="Y298" s="30"/>
      <c r="Z298" s="30"/>
      <c r="AA298" s="30"/>
      <c r="AB298" s="30"/>
      <c r="AC298" s="30"/>
      <c r="AD298" s="30"/>
      <c r="AE298" s="30"/>
      <c r="AR298" s="153" t="s">
        <v>144</v>
      </c>
      <c r="AT298" s="153" t="s">
        <v>139</v>
      </c>
      <c r="AU298" s="153" t="s">
        <v>87</v>
      </c>
      <c r="AY298" s="17" t="s">
        <v>136</v>
      </c>
      <c r="BE298" s="154">
        <f>IF(N298="základní",J298,0)</f>
        <v>0</v>
      </c>
      <c r="BF298" s="154">
        <f>IF(N298="snížená",J298,0)</f>
        <v>0</v>
      </c>
      <c r="BG298" s="154">
        <f>IF(N298="zákl. přenesená",J298,0)</f>
        <v>0</v>
      </c>
      <c r="BH298" s="154">
        <f>IF(N298="sníž. přenesená",J298,0)</f>
        <v>0</v>
      </c>
      <c r="BI298" s="154">
        <f>IF(N298="nulová",J298,0)</f>
        <v>0</v>
      </c>
      <c r="BJ298" s="17" t="s">
        <v>84</v>
      </c>
      <c r="BK298" s="154">
        <f>ROUND(I298*H298,2)</f>
        <v>0</v>
      </c>
      <c r="BL298" s="17" t="s">
        <v>144</v>
      </c>
      <c r="BM298" s="153" t="s">
        <v>468</v>
      </c>
    </row>
    <row r="299" spans="1:65" s="13" customFormat="1">
      <c r="B299" s="155"/>
      <c r="D299" s="156" t="s">
        <v>146</v>
      </c>
      <c r="E299" s="157" t="s">
        <v>1</v>
      </c>
      <c r="F299" s="158" t="s">
        <v>469</v>
      </c>
      <c r="H299" s="159">
        <v>49</v>
      </c>
      <c r="L299" s="155"/>
      <c r="M299" s="160"/>
      <c r="N299" s="161"/>
      <c r="O299" s="161"/>
      <c r="P299" s="161"/>
      <c r="Q299" s="161"/>
      <c r="R299" s="161"/>
      <c r="S299" s="161"/>
      <c r="T299" s="162"/>
      <c r="AT299" s="157" t="s">
        <v>146</v>
      </c>
      <c r="AU299" s="157" t="s">
        <v>87</v>
      </c>
      <c r="AV299" s="13" t="s">
        <v>87</v>
      </c>
      <c r="AW299" s="13" t="s">
        <v>35</v>
      </c>
      <c r="AX299" s="13" t="s">
        <v>80</v>
      </c>
      <c r="AY299" s="157" t="s">
        <v>136</v>
      </c>
    </row>
    <row r="300" spans="1:65" s="14" customFormat="1">
      <c r="B300" s="163"/>
      <c r="D300" s="156" t="s">
        <v>146</v>
      </c>
      <c r="E300" s="164" t="s">
        <v>1</v>
      </c>
      <c r="F300" s="165" t="s">
        <v>148</v>
      </c>
      <c r="H300" s="166">
        <v>49</v>
      </c>
      <c r="L300" s="163"/>
      <c r="M300" s="167"/>
      <c r="N300" s="168"/>
      <c r="O300" s="168"/>
      <c r="P300" s="168"/>
      <c r="Q300" s="168"/>
      <c r="R300" s="168"/>
      <c r="S300" s="168"/>
      <c r="T300" s="169"/>
      <c r="AT300" s="164" t="s">
        <v>146</v>
      </c>
      <c r="AU300" s="164" t="s">
        <v>87</v>
      </c>
      <c r="AV300" s="14" t="s">
        <v>144</v>
      </c>
      <c r="AW300" s="14" t="s">
        <v>35</v>
      </c>
      <c r="AX300" s="14" t="s">
        <v>84</v>
      </c>
      <c r="AY300" s="164" t="s">
        <v>136</v>
      </c>
    </row>
    <row r="301" spans="1:65" s="2" customFormat="1" ht="16.5" customHeight="1">
      <c r="A301" s="30"/>
      <c r="B301" s="142"/>
      <c r="C301" s="143" t="s">
        <v>330</v>
      </c>
      <c r="D301" s="143" t="s">
        <v>139</v>
      </c>
      <c r="E301" s="144" t="s">
        <v>470</v>
      </c>
      <c r="F301" s="145" t="s">
        <v>471</v>
      </c>
      <c r="G301" s="146" t="s">
        <v>194</v>
      </c>
      <c r="H301" s="147">
        <v>147</v>
      </c>
      <c r="I301" s="148">
        <v>0</v>
      </c>
      <c r="J301" s="148">
        <f>ROUND(I301*H301,2)</f>
        <v>0</v>
      </c>
      <c r="K301" s="145" t="s">
        <v>143</v>
      </c>
      <c r="L301" s="31"/>
      <c r="M301" s="149" t="s">
        <v>1</v>
      </c>
      <c r="N301" s="150" t="s">
        <v>45</v>
      </c>
      <c r="O301" s="151">
        <v>0</v>
      </c>
      <c r="P301" s="151">
        <f>O301*H301</f>
        <v>0</v>
      </c>
      <c r="Q301" s="151">
        <v>0</v>
      </c>
      <c r="R301" s="151">
        <f>Q301*H301</f>
        <v>0</v>
      </c>
      <c r="S301" s="151">
        <v>0</v>
      </c>
      <c r="T301" s="152">
        <f>S301*H301</f>
        <v>0</v>
      </c>
      <c r="U301" s="30"/>
      <c r="V301" s="30"/>
      <c r="W301" s="30"/>
      <c r="X301" s="30"/>
      <c r="Y301" s="30"/>
      <c r="Z301" s="30"/>
      <c r="AA301" s="30"/>
      <c r="AB301" s="30"/>
      <c r="AC301" s="30"/>
      <c r="AD301" s="30"/>
      <c r="AE301" s="30"/>
      <c r="AR301" s="153" t="s">
        <v>144</v>
      </c>
      <c r="AT301" s="153" t="s">
        <v>139</v>
      </c>
      <c r="AU301" s="153" t="s">
        <v>87</v>
      </c>
      <c r="AY301" s="17" t="s">
        <v>136</v>
      </c>
      <c r="BE301" s="154">
        <f>IF(N301="základní",J301,0)</f>
        <v>0</v>
      </c>
      <c r="BF301" s="154">
        <f>IF(N301="snížená",J301,0)</f>
        <v>0</v>
      </c>
      <c r="BG301" s="154">
        <f>IF(N301="zákl. přenesená",J301,0)</f>
        <v>0</v>
      </c>
      <c r="BH301" s="154">
        <f>IF(N301="sníž. přenesená",J301,0)</f>
        <v>0</v>
      </c>
      <c r="BI301" s="154">
        <f>IF(N301="nulová",J301,0)</f>
        <v>0</v>
      </c>
      <c r="BJ301" s="17" t="s">
        <v>84</v>
      </c>
      <c r="BK301" s="154">
        <f>ROUND(I301*H301,2)</f>
        <v>0</v>
      </c>
      <c r="BL301" s="17" t="s">
        <v>144</v>
      </c>
      <c r="BM301" s="153" t="s">
        <v>472</v>
      </c>
    </row>
    <row r="302" spans="1:65" s="13" customFormat="1">
      <c r="B302" s="155"/>
      <c r="D302" s="156" t="s">
        <v>146</v>
      </c>
      <c r="E302" s="157" t="s">
        <v>1</v>
      </c>
      <c r="F302" s="158" t="s">
        <v>473</v>
      </c>
      <c r="H302" s="159">
        <v>147</v>
      </c>
      <c r="L302" s="155"/>
      <c r="M302" s="160"/>
      <c r="N302" s="161"/>
      <c r="O302" s="161"/>
      <c r="P302" s="161"/>
      <c r="Q302" s="161"/>
      <c r="R302" s="161"/>
      <c r="S302" s="161"/>
      <c r="T302" s="162"/>
      <c r="AT302" s="157" t="s">
        <v>146</v>
      </c>
      <c r="AU302" s="157" t="s">
        <v>87</v>
      </c>
      <c r="AV302" s="13" t="s">
        <v>87</v>
      </c>
      <c r="AW302" s="13" t="s">
        <v>35</v>
      </c>
      <c r="AX302" s="13" t="s">
        <v>80</v>
      </c>
      <c r="AY302" s="157" t="s">
        <v>136</v>
      </c>
    </row>
    <row r="303" spans="1:65" s="14" customFormat="1">
      <c r="B303" s="163"/>
      <c r="D303" s="156" t="s">
        <v>146</v>
      </c>
      <c r="E303" s="164" t="s">
        <v>1</v>
      </c>
      <c r="F303" s="165" t="s">
        <v>148</v>
      </c>
      <c r="H303" s="166">
        <v>147</v>
      </c>
      <c r="L303" s="163"/>
      <c r="M303" s="167"/>
      <c r="N303" s="168"/>
      <c r="O303" s="168"/>
      <c r="P303" s="168"/>
      <c r="Q303" s="168"/>
      <c r="R303" s="168"/>
      <c r="S303" s="168"/>
      <c r="T303" s="169"/>
      <c r="AT303" s="164" t="s">
        <v>146</v>
      </c>
      <c r="AU303" s="164" t="s">
        <v>87</v>
      </c>
      <c r="AV303" s="14" t="s">
        <v>144</v>
      </c>
      <c r="AW303" s="14" t="s">
        <v>35</v>
      </c>
      <c r="AX303" s="14" t="s">
        <v>84</v>
      </c>
      <c r="AY303" s="164" t="s">
        <v>136</v>
      </c>
    </row>
    <row r="304" spans="1:65" s="2" customFormat="1" ht="16.5" customHeight="1">
      <c r="A304" s="30"/>
      <c r="B304" s="142"/>
      <c r="C304" s="183" t="s">
        <v>474</v>
      </c>
      <c r="D304" s="183" t="s">
        <v>403</v>
      </c>
      <c r="E304" s="184" t="s">
        <v>475</v>
      </c>
      <c r="F304" s="185" t="s">
        <v>476</v>
      </c>
      <c r="G304" s="186" t="s">
        <v>194</v>
      </c>
      <c r="H304" s="187">
        <v>169.05</v>
      </c>
      <c r="I304" s="188">
        <v>0</v>
      </c>
      <c r="J304" s="188">
        <f>ROUND(I304*H304,2)</f>
        <v>0</v>
      </c>
      <c r="K304" s="185" t="s">
        <v>143</v>
      </c>
      <c r="L304" s="189"/>
      <c r="M304" s="190" t="s">
        <v>1</v>
      </c>
      <c r="N304" s="191" t="s">
        <v>45</v>
      </c>
      <c r="O304" s="151">
        <v>0</v>
      </c>
      <c r="P304" s="151">
        <f>O304*H304</f>
        <v>0</v>
      </c>
      <c r="Q304" s="151">
        <v>0</v>
      </c>
      <c r="R304" s="151">
        <f>Q304*H304</f>
        <v>0</v>
      </c>
      <c r="S304" s="151">
        <v>0</v>
      </c>
      <c r="T304" s="152">
        <f>S304*H304</f>
        <v>0</v>
      </c>
      <c r="U304" s="30"/>
      <c r="V304" s="30"/>
      <c r="W304" s="30"/>
      <c r="X304" s="30"/>
      <c r="Y304" s="30"/>
      <c r="Z304" s="30"/>
      <c r="AA304" s="30"/>
      <c r="AB304" s="30"/>
      <c r="AC304" s="30"/>
      <c r="AD304" s="30"/>
      <c r="AE304" s="30"/>
      <c r="AR304" s="153" t="s">
        <v>178</v>
      </c>
      <c r="AT304" s="153" t="s">
        <v>403</v>
      </c>
      <c r="AU304" s="153" t="s">
        <v>87</v>
      </c>
      <c r="AY304" s="17" t="s">
        <v>136</v>
      </c>
      <c r="BE304" s="154">
        <f>IF(N304="základní",J304,0)</f>
        <v>0</v>
      </c>
      <c r="BF304" s="154">
        <f>IF(N304="snížená",J304,0)</f>
        <v>0</v>
      </c>
      <c r="BG304" s="154">
        <f>IF(N304="zákl. přenesená",J304,0)</f>
        <v>0</v>
      </c>
      <c r="BH304" s="154">
        <f>IF(N304="sníž. přenesená",J304,0)</f>
        <v>0</v>
      </c>
      <c r="BI304" s="154">
        <f>IF(N304="nulová",J304,0)</f>
        <v>0</v>
      </c>
      <c r="BJ304" s="17" t="s">
        <v>84</v>
      </c>
      <c r="BK304" s="154">
        <f>ROUND(I304*H304,2)</f>
        <v>0</v>
      </c>
      <c r="BL304" s="17" t="s">
        <v>144</v>
      </c>
      <c r="BM304" s="153" t="s">
        <v>477</v>
      </c>
    </row>
    <row r="305" spans="1:65" s="13" customFormat="1">
      <c r="B305" s="155"/>
      <c r="D305" s="156" t="s">
        <v>146</v>
      </c>
      <c r="E305" s="157" t="s">
        <v>1</v>
      </c>
      <c r="F305" s="158" t="s">
        <v>478</v>
      </c>
      <c r="H305" s="159">
        <v>169.05</v>
      </c>
      <c r="L305" s="155"/>
      <c r="M305" s="160"/>
      <c r="N305" s="161"/>
      <c r="O305" s="161"/>
      <c r="P305" s="161"/>
      <c r="Q305" s="161"/>
      <c r="R305" s="161"/>
      <c r="S305" s="161"/>
      <c r="T305" s="162"/>
      <c r="AT305" s="157" t="s">
        <v>146</v>
      </c>
      <c r="AU305" s="157" t="s">
        <v>87</v>
      </c>
      <c r="AV305" s="13" t="s">
        <v>87</v>
      </c>
      <c r="AW305" s="13" t="s">
        <v>35</v>
      </c>
      <c r="AX305" s="13" t="s">
        <v>80</v>
      </c>
      <c r="AY305" s="157" t="s">
        <v>136</v>
      </c>
    </row>
    <row r="306" spans="1:65" s="14" customFormat="1">
      <c r="B306" s="163"/>
      <c r="D306" s="156" t="s">
        <v>146</v>
      </c>
      <c r="E306" s="164" t="s">
        <v>1</v>
      </c>
      <c r="F306" s="165" t="s">
        <v>148</v>
      </c>
      <c r="H306" s="166">
        <v>169.05</v>
      </c>
      <c r="L306" s="163"/>
      <c r="M306" s="167"/>
      <c r="N306" s="168"/>
      <c r="O306" s="168"/>
      <c r="P306" s="168"/>
      <c r="Q306" s="168"/>
      <c r="R306" s="168"/>
      <c r="S306" s="168"/>
      <c r="T306" s="169"/>
      <c r="AT306" s="164" t="s">
        <v>146</v>
      </c>
      <c r="AU306" s="164" t="s">
        <v>87</v>
      </c>
      <c r="AV306" s="14" t="s">
        <v>144</v>
      </c>
      <c r="AW306" s="14" t="s">
        <v>35</v>
      </c>
      <c r="AX306" s="14" t="s">
        <v>84</v>
      </c>
      <c r="AY306" s="164" t="s">
        <v>136</v>
      </c>
    </row>
    <row r="307" spans="1:65" s="2" customFormat="1" ht="16.5" customHeight="1">
      <c r="A307" s="30"/>
      <c r="B307" s="142"/>
      <c r="C307" s="143" t="s">
        <v>373</v>
      </c>
      <c r="D307" s="143" t="s">
        <v>139</v>
      </c>
      <c r="E307" s="144" t="s">
        <v>479</v>
      </c>
      <c r="F307" s="145" t="s">
        <v>480</v>
      </c>
      <c r="G307" s="146" t="s">
        <v>194</v>
      </c>
      <c r="H307" s="147">
        <v>169.05</v>
      </c>
      <c r="I307" s="148">
        <v>0</v>
      </c>
      <c r="J307" s="148">
        <f>ROUND(I307*H307,2)</f>
        <v>0</v>
      </c>
      <c r="K307" s="145" t="s">
        <v>143</v>
      </c>
      <c r="L307" s="31"/>
      <c r="M307" s="149" t="s">
        <v>1</v>
      </c>
      <c r="N307" s="150" t="s">
        <v>45</v>
      </c>
      <c r="O307" s="151">
        <v>0</v>
      </c>
      <c r="P307" s="151">
        <f>O307*H307</f>
        <v>0</v>
      </c>
      <c r="Q307" s="151">
        <v>0</v>
      </c>
      <c r="R307" s="151">
        <f>Q307*H307</f>
        <v>0</v>
      </c>
      <c r="S307" s="151">
        <v>0</v>
      </c>
      <c r="T307" s="152">
        <f>S307*H307</f>
        <v>0</v>
      </c>
      <c r="U307" s="30"/>
      <c r="V307" s="30"/>
      <c r="W307" s="30"/>
      <c r="X307" s="30"/>
      <c r="Y307" s="30"/>
      <c r="Z307" s="30"/>
      <c r="AA307" s="30"/>
      <c r="AB307" s="30"/>
      <c r="AC307" s="30"/>
      <c r="AD307" s="30"/>
      <c r="AE307" s="30"/>
      <c r="AR307" s="153" t="s">
        <v>144</v>
      </c>
      <c r="AT307" s="153" t="s">
        <v>139</v>
      </c>
      <c r="AU307" s="153" t="s">
        <v>87</v>
      </c>
      <c r="AY307" s="17" t="s">
        <v>136</v>
      </c>
      <c r="BE307" s="154">
        <f>IF(N307="základní",J307,0)</f>
        <v>0</v>
      </c>
      <c r="BF307" s="154">
        <f>IF(N307="snížená",J307,0)</f>
        <v>0</v>
      </c>
      <c r="BG307" s="154">
        <f>IF(N307="zákl. přenesená",J307,0)</f>
        <v>0</v>
      </c>
      <c r="BH307" s="154">
        <f>IF(N307="sníž. přenesená",J307,0)</f>
        <v>0</v>
      </c>
      <c r="BI307" s="154">
        <f>IF(N307="nulová",J307,0)</f>
        <v>0</v>
      </c>
      <c r="BJ307" s="17" t="s">
        <v>84</v>
      </c>
      <c r="BK307" s="154">
        <f>ROUND(I307*H307,2)</f>
        <v>0</v>
      </c>
      <c r="BL307" s="17" t="s">
        <v>144</v>
      </c>
      <c r="BM307" s="153" t="s">
        <v>481</v>
      </c>
    </row>
    <row r="308" spans="1:65" s="13" customFormat="1">
      <c r="B308" s="155"/>
      <c r="D308" s="156" t="s">
        <v>146</v>
      </c>
      <c r="E308" s="157" t="s">
        <v>1</v>
      </c>
      <c r="F308" s="158" t="s">
        <v>482</v>
      </c>
      <c r="H308" s="159">
        <v>169.05</v>
      </c>
      <c r="L308" s="155"/>
      <c r="M308" s="160"/>
      <c r="N308" s="161"/>
      <c r="O308" s="161"/>
      <c r="P308" s="161"/>
      <c r="Q308" s="161"/>
      <c r="R308" s="161"/>
      <c r="S308" s="161"/>
      <c r="T308" s="162"/>
      <c r="AT308" s="157" t="s">
        <v>146</v>
      </c>
      <c r="AU308" s="157" t="s">
        <v>87</v>
      </c>
      <c r="AV308" s="13" t="s">
        <v>87</v>
      </c>
      <c r="AW308" s="13" t="s">
        <v>35</v>
      </c>
      <c r="AX308" s="13" t="s">
        <v>80</v>
      </c>
      <c r="AY308" s="157" t="s">
        <v>136</v>
      </c>
    </row>
    <row r="309" spans="1:65" s="14" customFormat="1">
      <c r="B309" s="163"/>
      <c r="D309" s="156" t="s">
        <v>146</v>
      </c>
      <c r="E309" s="164" t="s">
        <v>1</v>
      </c>
      <c r="F309" s="165" t="s">
        <v>148</v>
      </c>
      <c r="H309" s="166">
        <v>169.05</v>
      </c>
      <c r="L309" s="163"/>
      <c r="M309" s="167"/>
      <c r="N309" s="168"/>
      <c r="O309" s="168"/>
      <c r="P309" s="168"/>
      <c r="Q309" s="168"/>
      <c r="R309" s="168"/>
      <c r="S309" s="168"/>
      <c r="T309" s="169"/>
      <c r="AT309" s="164" t="s">
        <v>146</v>
      </c>
      <c r="AU309" s="164" t="s">
        <v>87</v>
      </c>
      <c r="AV309" s="14" t="s">
        <v>144</v>
      </c>
      <c r="AW309" s="14" t="s">
        <v>35</v>
      </c>
      <c r="AX309" s="14" t="s">
        <v>84</v>
      </c>
      <c r="AY309" s="164" t="s">
        <v>136</v>
      </c>
    </row>
    <row r="310" spans="1:65" s="12" customFormat="1" ht="22.8" customHeight="1">
      <c r="B310" s="130"/>
      <c r="D310" s="131" t="s">
        <v>79</v>
      </c>
      <c r="E310" s="140" t="s">
        <v>144</v>
      </c>
      <c r="F310" s="140" t="s">
        <v>483</v>
      </c>
      <c r="J310" s="141">
        <f>J311</f>
        <v>0</v>
      </c>
      <c r="L310" s="130"/>
      <c r="M310" s="134"/>
      <c r="N310" s="135"/>
      <c r="O310" s="135"/>
      <c r="P310" s="136">
        <v>0</v>
      </c>
      <c r="Q310" s="135"/>
      <c r="R310" s="136">
        <v>0</v>
      </c>
      <c r="S310" s="135"/>
      <c r="T310" s="137">
        <v>0</v>
      </c>
      <c r="AR310" s="131" t="s">
        <v>84</v>
      </c>
      <c r="AT310" s="138" t="s">
        <v>79</v>
      </c>
      <c r="AU310" s="138" t="s">
        <v>84</v>
      </c>
      <c r="AY310" s="131" t="s">
        <v>136</v>
      </c>
      <c r="BK310" s="139">
        <v>0</v>
      </c>
    </row>
    <row r="311" spans="1:65" s="12" customFormat="1" ht="22.8" customHeight="1">
      <c r="B311" s="130"/>
      <c r="D311" s="131" t="s">
        <v>79</v>
      </c>
      <c r="E311" s="140" t="s">
        <v>484</v>
      </c>
      <c r="F311" s="140" t="s">
        <v>485</v>
      </c>
      <c r="J311" s="141">
        <f>BK311</f>
        <v>0</v>
      </c>
      <c r="L311" s="130"/>
      <c r="M311" s="134"/>
      <c r="N311" s="135"/>
      <c r="O311" s="135"/>
      <c r="P311" s="136">
        <f>SUM(P312:P315)</f>
        <v>388.12449000000004</v>
      </c>
      <c r="Q311" s="135"/>
      <c r="R311" s="136">
        <f>SUM(R312:R315)</f>
        <v>432.95229613999999</v>
      </c>
      <c r="S311" s="135"/>
      <c r="T311" s="137">
        <f>SUM(T312:T315)</f>
        <v>0</v>
      </c>
      <c r="AR311" s="131" t="s">
        <v>84</v>
      </c>
      <c r="AT311" s="138" t="s">
        <v>79</v>
      </c>
      <c r="AU311" s="138" t="s">
        <v>84</v>
      </c>
      <c r="AY311" s="131" t="s">
        <v>136</v>
      </c>
      <c r="BK311" s="139">
        <f>SUM(BK312:BK315)</f>
        <v>0</v>
      </c>
    </row>
    <row r="312" spans="1:65" s="2" customFormat="1" ht="16.5" customHeight="1">
      <c r="A312" s="30"/>
      <c r="B312" s="142"/>
      <c r="C312" s="143" t="s">
        <v>486</v>
      </c>
      <c r="D312" s="143" t="s">
        <v>139</v>
      </c>
      <c r="E312" s="144" t="s">
        <v>487</v>
      </c>
      <c r="F312" s="145" t="s">
        <v>488</v>
      </c>
      <c r="G312" s="146" t="s">
        <v>341</v>
      </c>
      <c r="H312" s="147">
        <v>228.982</v>
      </c>
      <c r="I312" s="148">
        <v>0</v>
      </c>
      <c r="J312" s="148">
        <f>ROUND(I312*H312,2)</f>
        <v>0</v>
      </c>
      <c r="K312" s="145" t="s">
        <v>143</v>
      </c>
      <c r="L312" s="31"/>
      <c r="M312" s="149" t="s">
        <v>1</v>
      </c>
      <c r="N312" s="150" t="s">
        <v>45</v>
      </c>
      <c r="O312" s="151">
        <v>1.6950000000000001</v>
      </c>
      <c r="P312" s="151">
        <f>O312*H312</f>
        <v>388.12449000000004</v>
      </c>
      <c r="Q312" s="151">
        <v>1.8907700000000001</v>
      </c>
      <c r="R312" s="151">
        <f>Q312*H312</f>
        <v>432.95229613999999</v>
      </c>
      <c r="S312" s="151">
        <v>0</v>
      </c>
      <c r="T312" s="152">
        <f>S312*H312</f>
        <v>0</v>
      </c>
      <c r="U312" s="30"/>
      <c r="V312" s="30"/>
      <c r="W312" s="30"/>
      <c r="X312" s="30"/>
      <c r="Y312" s="30"/>
      <c r="Z312" s="30"/>
      <c r="AA312" s="30"/>
      <c r="AB312" s="30"/>
      <c r="AC312" s="30"/>
      <c r="AD312" s="30"/>
      <c r="AE312" s="30"/>
      <c r="AR312" s="153" t="s">
        <v>144</v>
      </c>
      <c r="AT312" s="153" t="s">
        <v>139</v>
      </c>
      <c r="AU312" s="153" t="s">
        <v>87</v>
      </c>
      <c r="AY312" s="17" t="s">
        <v>136</v>
      </c>
      <c r="BE312" s="154">
        <f>IF(N312="základní",J312,0)</f>
        <v>0</v>
      </c>
      <c r="BF312" s="154">
        <f>IF(N312="snížená",J312,0)</f>
        <v>0</v>
      </c>
      <c r="BG312" s="154">
        <f>IF(N312="zákl. přenesená",J312,0)</f>
        <v>0</v>
      </c>
      <c r="BH312" s="154">
        <f>IF(N312="sníž. přenesená",J312,0)</f>
        <v>0</v>
      </c>
      <c r="BI312" s="154">
        <f>IF(N312="nulová",J312,0)</f>
        <v>0</v>
      </c>
      <c r="BJ312" s="17" t="s">
        <v>84</v>
      </c>
      <c r="BK312" s="154">
        <f>ROUND(I312*H312,2)</f>
        <v>0</v>
      </c>
      <c r="BL312" s="17" t="s">
        <v>144</v>
      </c>
      <c r="BM312" s="153" t="s">
        <v>489</v>
      </c>
    </row>
    <row r="313" spans="1:65" s="15" customFormat="1">
      <c r="B313" s="173"/>
      <c r="D313" s="156" t="s">
        <v>146</v>
      </c>
      <c r="E313" s="174" t="s">
        <v>1</v>
      </c>
      <c r="F313" s="175" t="s">
        <v>490</v>
      </c>
      <c r="H313" s="174" t="s">
        <v>1</v>
      </c>
      <c r="L313" s="173"/>
      <c r="M313" s="176"/>
      <c r="N313" s="177"/>
      <c r="O313" s="177"/>
      <c r="P313" s="177"/>
      <c r="Q313" s="177"/>
      <c r="R313" s="177"/>
      <c r="S313" s="177"/>
      <c r="T313" s="178"/>
      <c r="AT313" s="174" t="s">
        <v>146</v>
      </c>
      <c r="AU313" s="174" t="s">
        <v>87</v>
      </c>
      <c r="AV313" s="15" t="s">
        <v>84</v>
      </c>
      <c r="AW313" s="15" t="s">
        <v>35</v>
      </c>
      <c r="AX313" s="15" t="s">
        <v>80</v>
      </c>
      <c r="AY313" s="174" t="s">
        <v>136</v>
      </c>
    </row>
    <row r="314" spans="1:65" s="13" customFormat="1">
      <c r="B314" s="155"/>
      <c r="D314" s="156" t="s">
        <v>146</v>
      </c>
      <c r="E314" s="157" t="s">
        <v>1</v>
      </c>
      <c r="F314" s="158" t="s">
        <v>907</v>
      </c>
      <c r="H314" s="159">
        <v>228.982</v>
      </c>
      <c r="L314" s="155"/>
      <c r="M314" s="160"/>
      <c r="N314" s="161"/>
      <c r="O314" s="161"/>
      <c r="P314" s="161"/>
      <c r="Q314" s="161"/>
      <c r="R314" s="161"/>
      <c r="S314" s="161"/>
      <c r="T314" s="162"/>
      <c r="AT314" s="157" t="s">
        <v>146</v>
      </c>
      <c r="AU314" s="157" t="s">
        <v>87</v>
      </c>
      <c r="AV314" s="13" t="s">
        <v>87</v>
      </c>
      <c r="AW314" s="13" t="s">
        <v>35</v>
      </c>
      <c r="AX314" s="13" t="s">
        <v>80</v>
      </c>
      <c r="AY314" s="157" t="s">
        <v>136</v>
      </c>
    </row>
    <row r="315" spans="1:65" s="14" customFormat="1">
      <c r="B315" s="163"/>
      <c r="D315" s="156" t="s">
        <v>146</v>
      </c>
      <c r="E315" s="164" t="s">
        <v>1</v>
      </c>
      <c r="F315" s="165" t="s">
        <v>148</v>
      </c>
      <c r="H315" s="166">
        <v>228.982</v>
      </c>
      <c r="L315" s="163"/>
      <c r="M315" s="167"/>
      <c r="N315" s="168"/>
      <c r="O315" s="168"/>
      <c r="P315" s="168"/>
      <c r="Q315" s="168"/>
      <c r="R315" s="168"/>
      <c r="S315" s="168"/>
      <c r="T315" s="169"/>
      <c r="AT315" s="164" t="s">
        <v>146</v>
      </c>
      <c r="AU315" s="164" t="s">
        <v>87</v>
      </c>
      <c r="AV315" s="14" t="s">
        <v>144</v>
      </c>
      <c r="AW315" s="14" t="s">
        <v>35</v>
      </c>
      <c r="AX315" s="14" t="s">
        <v>84</v>
      </c>
      <c r="AY315" s="164" t="s">
        <v>136</v>
      </c>
    </row>
    <row r="316" spans="1:65" s="12" customFormat="1" ht="22.8" customHeight="1">
      <c r="B316" s="130"/>
      <c r="D316" s="131" t="s">
        <v>79</v>
      </c>
      <c r="E316" s="140" t="s">
        <v>162</v>
      </c>
      <c r="F316" s="140" t="s">
        <v>491</v>
      </c>
      <c r="J316" s="141">
        <f>J317+J347</f>
        <v>0</v>
      </c>
      <c r="L316" s="130"/>
      <c r="M316" s="134"/>
      <c r="N316" s="135"/>
      <c r="O316" s="135"/>
      <c r="P316" s="136">
        <v>0</v>
      </c>
      <c r="Q316" s="135"/>
      <c r="R316" s="136">
        <v>0</v>
      </c>
      <c r="S316" s="135"/>
      <c r="T316" s="137">
        <v>0</v>
      </c>
      <c r="AR316" s="131" t="s">
        <v>84</v>
      </c>
      <c r="AT316" s="138" t="s">
        <v>79</v>
      </c>
      <c r="AU316" s="138" t="s">
        <v>84</v>
      </c>
      <c r="AY316" s="131" t="s">
        <v>136</v>
      </c>
      <c r="BK316" s="139">
        <v>0</v>
      </c>
    </row>
    <row r="317" spans="1:65" s="12" customFormat="1" ht="22.8" customHeight="1">
      <c r="B317" s="130"/>
      <c r="D317" s="131" t="s">
        <v>79</v>
      </c>
      <c r="E317" s="140" t="s">
        <v>492</v>
      </c>
      <c r="F317" s="140" t="s">
        <v>493</v>
      </c>
      <c r="J317" s="141">
        <f>BK317</f>
        <v>0</v>
      </c>
      <c r="L317" s="130"/>
      <c r="M317" s="134"/>
      <c r="N317" s="135"/>
      <c r="O317" s="135"/>
      <c r="P317" s="136">
        <f>SUM(P318:P346)</f>
        <v>185.68918300000001</v>
      </c>
      <c r="Q317" s="135"/>
      <c r="R317" s="136">
        <f>SUM(R318:R346)</f>
        <v>1590.2428199999997</v>
      </c>
      <c r="S317" s="135"/>
      <c r="T317" s="137">
        <f>SUM(T318:T346)</f>
        <v>0</v>
      </c>
      <c r="AR317" s="131" t="s">
        <v>84</v>
      </c>
      <c r="AT317" s="138" t="s">
        <v>79</v>
      </c>
      <c r="AU317" s="138" t="s">
        <v>84</v>
      </c>
      <c r="AY317" s="131" t="s">
        <v>136</v>
      </c>
      <c r="BK317" s="139">
        <f>SUM(BK318:BK346)</f>
        <v>0</v>
      </c>
    </row>
    <row r="318" spans="1:65" s="2" customFormat="1" ht="16.5" customHeight="1">
      <c r="A318" s="30"/>
      <c r="B318" s="142"/>
      <c r="C318" s="143" t="s">
        <v>494</v>
      </c>
      <c r="D318" s="143" t="s">
        <v>139</v>
      </c>
      <c r="E318" s="144" t="s">
        <v>495</v>
      </c>
      <c r="F318" s="145" t="s">
        <v>496</v>
      </c>
      <c r="G318" s="146" t="s">
        <v>142</v>
      </c>
      <c r="H318" s="147">
        <v>1858.2729999999999</v>
      </c>
      <c r="I318" s="148">
        <v>0</v>
      </c>
      <c r="J318" s="148">
        <f>ROUND(I318*H318,2)</f>
        <v>0</v>
      </c>
      <c r="K318" s="145" t="s">
        <v>143</v>
      </c>
      <c r="L318" s="31"/>
      <c r="M318" s="149" t="s">
        <v>1</v>
      </c>
      <c r="N318" s="150" t="s">
        <v>45</v>
      </c>
      <c r="O318" s="151">
        <v>3.1E-2</v>
      </c>
      <c r="P318" s="151">
        <f>O318*H318</f>
        <v>57.606462999999998</v>
      </c>
      <c r="Q318" s="151">
        <v>0.57499999999999996</v>
      </c>
      <c r="R318" s="151">
        <f>Q318*H318</f>
        <v>1068.5069749999998</v>
      </c>
      <c r="S318" s="151">
        <v>0</v>
      </c>
      <c r="T318" s="152">
        <f>S318*H318</f>
        <v>0</v>
      </c>
      <c r="U318" s="30"/>
      <c r="V318" s="30"/>
      <c r="W318" s="30"/>
      <c r="X318" s="30"/>
      <c r="Y318" s="30"/>
      <c r="Z318" s="30"/>
      <c r="AA318" s="30"/>
      <c r="AB318" s="30"/>
      <c r="AC318" s="30"/>
      <c r="AD318" s="30"/>
      <c r="AE318" s="30"/>
      <c r="AR318" s="153" t="s">
        <v>144</v>
      </c>
      <c r="AT318" s="153" t="s">
        <v>139</v>
      </c>
      <c r="AU318" s="153" t="s">
        <v>87</v>
      </c>
      <c r="AY318" s="17" t="s">
        <v>136</v>
      </c>
      <c r="BE318" s="154">
        <f>IF(N318="základní",J318,0)</f>
        <v>0</v>
      </c>
      <c r="BF318" s="154">
        <f>IF(N318="snížená",J318,0)</f>
        <v>0</v>
      </c>
      <c r="BG318" s="154">
        <f>IF(N318="zákl. přenesená",J318,0)</f>
        <v>0</v>
      </c>
      <c r="BH318" s="154">
        <f>IF(N318="sníž. přenesená",J318,0)</f>
        <v>0</v>
      </c>
      <c r="BI318" s="154">
        <f>IF(N318="nulová",J318,0)</f>
        <v>0</v>
      </c>
      <c r="BJ318" s="17" t="s">
        <v>84</v>
      </c>
      <c r="BK318" s="154">
        <f>ROUND(I318*H318,2)</f>
        <v>0</v>
      </c>
      <c r="BL318" s="17" t="s">
        <v>144</v>
      </c>
      <c r="BM318" s="153" t="s">
        <v>497</v>
      </c>
    </row>
    <row r="319" spans="1:65" s="15" customFormat="1">
      <c r="B319" s="173"/>
      <c r="D319" s="156" t="s">
        <v>146</v>
      </c>
      <c r="E319" s="174" t="s">
        <v>1</v>
      </c>
      <c r="F319" s="175" t="s">
        <v>498</v>
      </c>
      <c r="H319" s="174" t="s">
        <v>1</v>
      </c>
      <c r="L319" s="173"/>
      <c r="M319" s="176"/>
      <c r="N319" s="177"/>
      <c r="O319" s="177"/>
      <c r="P319" s="177"/>
      <c r="Q319" s="177"/>
      <c r="R319" s="177"/>
      <c r="S319" s="177"/>
      <c r="T319" s="178"/>
      <c r="AT319" s="174" t="s">
        <v>146</v>
      </c>
      <c r="AU319" s="174" t="s">
        <v>87</v>
      </c>
      <c r="AV319" s="15" t="s">
        <v>84</v>
      </c>
      <c r="AW319" s="15" t="s">
        <v>35</v>
      </c>
      <c r="AX319" s="15" t="s">
        <v>80</v>
      </c>
      <c r="AY319" s="174" t="s">
        <v>136</v>
      </c>
    </row>
    <row r="320" spans="1:65" s="13" customFormat="1">
      <c r="B320" s="155"/>
      <c r="D320" s="156" t="s">
        <v>146</v>
      </c>
      <c r="E320" s="157" t="s">
        <v>1</v>
      </c>
      <c r="F320" s="158" t="s">
        <v>908</v>
      </c>
      <c r="H320" s="159">
        <v>3593.1480000000001</v>
      </c>
      <c r="L320" s="155"/>
      <c r="M320" s="160"/>
      <c r="N320" s="161"/>
      <c r="O320" s="161"/>
      <c r="P320" s="161"/>
      <c r="Q320" s="161"/>
      <c r="R320" s="161"/>
      <c r="S320" s="161"/>
      <c r="T320" s="162"/>
      <c r="AT320" s="157" t="s">
        <v>146</v>
      </c>
      <c r="AU320" s="157" t="s">
        <v>87</v>
      </c>
      <c r="AV320" s="13" t="s">
        <v>87</v>
      </c>
      <c r="AW320" s="13" t="s">
        <v>35</v>
      </c>
      <c r="AX320" s="13" t="s">
        <v>80</v>
      </c>
      <c r="AY320" s="157" t="s">
        <v>136</v>
      </c>
    </row>
    <row r="321" spans="1:65" s="13" customFormat="1">
      <c r="B321" s="155"/>
      <c r="D321" s="156" t="s">
        <v>146</v>
      </c>
      <c r="E321" s="157" t="s">
        <v>1</v>
      </c>
      <c r="F321" s="158" t="s">
        <v>499</v>
      </c>
      <c r="H321" s="159">
        <v>-915.92</v>
      </c>
      <c r="L321" s="155"/>
      <c r="M321" s="160"/>
      <c r="N321" s="161"/>
      <c r="O321" s="161"/>
      <c r="P321" s="161"/>
      <c r="Q321" s="161"/>
      <c r="R321" s="161"/>
      <c r="S321" s="161"/>
      <c r="T321" s="162"/>
      <c r="AT321" s="157" t="s">
        <v>146</v>
      </c>
      <c r="AU321" s="157" t="s">
        <v>87</v>
      </c>
      <c r="AV321" s="13" t="s">
        <v>87</v>
      </c>
      <c r="AW321" s="13" t="s">
        <v>35</v>
      </c>
      <c r="AX321" s="13" t="s">
        <v>80</v>
      </c>
      <c r="AY321" s="157" t="s">
        <v>136</v>
      </c>
    </row>
    <row r="322" spans="1:65" s="13" customFormat="1">
      <c r="B322" s="155"/>
      <c r="D322" s="156" t="s">
        <v>146</v>
      </c>
      <c r="E322" s="157" t="s">
        <v>1</v>
      </c>
      <c r="F322" s="158" t="s">
        <v>500</v>
      </c>
      <c r="H322" s="159">
        <v>-702</v>
      </c>
      <c r="L322" s="155"/>
      <c r="M322" s="160"/>
      <c r="N322" s="161"/>
      <c r="O322" s="161"/>
      <c r="P322" s="161"/>
      <c r="Q322" s="161"/>
      <c r="R322" s="161"/>
      <c r="S322" s="161"/>
      <c r="T322" s="162"/>
      <c r="AT322" s="157" t="s">
        <v>146</v>
      </c>
      <c r="AU322" s="157" t="s">
        <v>87</v>
      </c>
      <c r="AV322" s="13" t="s">
        <v>87</v>
      </c>
      <c r="AW322" s="13" t="s">
        <v>35</v>
      </c>
      <c r="AX322" s="13" t="s">
        <v>80</v>
      </c>
      <c r="AY322" s="157" t="s">
        <v>136</v>
      </c>
    </row>
    <row r="323" spans="1:65" s="13" customFormat="1">
      <c r="B323" s="155"/>
      <c r="D323" s="156" t="s">
        <v>146</v>
      </c>
      <c r="E323" s="157" t="s">
        <v>1</v>
      </c>
      <c r="F323" s="158" t="s">
        <v>501</v>
      </c>
      <c r="H323" s="159">
        <v>-117.18</v>
      </c>
      <c r="L323" s="155"/>
      <c r="M323" s="160"/>
      <c r="N323" s="161"/>
      <c r="O323" s="161"/>
      <c r="P323" s="161"/>
      <c r="Q323" s="161"/>
      <c r="R323" s="161"/>
      <c r="S323" s="161"/>
      <c r="T323" s="162"/>
      <c r="AT323" s="157" t="s">
        <v>146</v>
      </c>
      <c r="AU323" s="157" t="s">
        <v>87</v>
      </c>
      <c r="AV323" s="13" t="s">
        <v>87</v>
      </c>
      <c r="AW323" s="13" t="s">
        <v>35</v>
      </c>
      <c r="AX323" s="13" t="s">
        <v>80</v>
      </c>
      <c r="AY323" s="157" t="s">
        <v>136</v>
      </c>
    </row>
    <row r="324" spans="1:65" s="14" customFormat="1">
      <c r="B324" s="163"/>
      <c r="D324" s="156" t="s">
        <v>146</v>
      </c>
      <c r="E324" s="164" t="s">
        <v>1</v>
      </c>
      <c r="F324" s="165" t="s">
        <v>148</v>
      </c>
      <c r="H324" s="166">
        <v>1858.2729999999999</v>
      </c>
      <c r="L324" s="163"/>
      <c r="M324" s="167"/>
      <c r="N324" s="168"/>
      <c r="O324" s="168"/>
      <c r="P324" s="168"/>
      <c r="Q324" s="168"/>
      <c r="R324" s="168"/>
      <c r="S324" s="168"/>
      <c r="T324" s="169"/>
      <c r="AT324" s="164" t="s">
        <v>146</v>
      </c>
      <c r="AU324" s="164" t="s">
        <v>87</v>
      </c>
      <c r="AV324" s="14" t="s">
        <v>144</v>
      </c>
      <c r="AW324" s="14" t="s">
        <v>35</v>
      </c>
      <c r="AX324" s="14" t="s">
        <v>84</v>
      </c>
      <c r="AY324" s="164" t="s">
        <v>136</v>
      </c>
    </row>
    <row r="325" spans="1:65" s="2" customFormat="1" ht="16.5" customHeight="1">
      <c r="A325" s="30"/>
      <c r="B325" s="142"/>
      <c r="C325" s="143" t="s">
        <v>484</v>
      </c>
      <c r="D325" s="143" t="s">
        <v>139</v>
      </c>
      <c r="E325" s="144" t="s">
        <v>502</v>
      </c>
      <c r="F325" s="145" t="s">
        <v>503</v>
      </c>
      <c r="G325" s="146" t="s">
        <v>142</v>
      </c>
      <c r="H325" s="147">
        <v>541.02</v>
      </c>
      <c r="I325" s="148">
        <v>0</v>
      </c>
      <c r="J325" s="148">
        <f>ROUND(I325*H325,2)</f>
        <v>0</v>
      </c>
      <c r="K325" s="145" t="s">
        <v>143</v>
      </c>
      <c r="L325" s="31"/>
      <c r="M325" s="149" t="s">
        <v>1</v>
      </c>
      <c r="N325" s="150" t="s">
        <v>45</v>
      </c>
      <c r="O325" s="151">
        <v>4.1000000000000002E-2</v>
      </c>
      <c r="P325" s="151">
        <f>O325*H325</f>
        <v>22.181820000000002</v>
      </c>
      <c r="Q325" s="151">
        <v>0.69</v>
      </c>
      <c r="R325" s="151">
        <f>Q325*H325</f>
        <v>373.30379999999997</v>
      </c>
      <c r="S325" s="151">
        <v>0</v>
      </c>
      <c r="T325" s="152">
        <f>S325*H325</f>
        <v>0</v>
      </c>
      <c r="U325" s="30"/>
      <c r="V325" s="30"/>
      <c r="W325" s="30"/>
      <c r="X325" s="30"/>
      <c r="Y325" s="30"/>
      <c r="Z325" s="30"/>
      <c r="AA325" s="30"/>
      <c r="AB325" s="30"/>
      <c r="AC325" s="30"/>
      <c r="AD325" s="30"/>
      <c r="AE325" s="30"/>
      <c r="AR325" s="153" t="s">
        <v>144</v>
      </c>
      <c r="AT325" s="153" t="s">
        <v>139</v>
      </c>
      <c r="AU325" s="153" t="s">
        <v>87</v>
      </c>
      <c r="AY325" s="17" t="s">
        <v>136</v>
      </c>
      <c r="BE325" s="154">
        <f>IF(N325="základní",J325,0)</f>
        <v>0</v>
      </c>
      <c r="BF325" s="154">
        <f>IF(N325="snížená",J325,0)</f>
        <v>0</v>
      </c>
      <c r="BG325" s="154">
        <f>IF(N325="zákl. přenesená",J325,0)</f>
        <v>0</v>
      </c>
      <c r="BH325" s="154">
        <f>IF(N325="sníž. přenesená",J325,0)</f>
        <v>0</v>
      </c>
      <c r="BI325" s="154">
        <f>IF(N325="nulová",J325,0)</f>
        <v>0</v>
      </c>
      <c r="BJ325" s="17" t="s">
        <v>84</v>
      </c>
      <c r="BK325" s="154">
        <f>ROUND(I325*H325,2)</f>
        <v>0</v>
      </c>
      <c r="BL325" s="17" t="s">
        <v>144</v>
      </c>
      <c r="BM325" s="153" t="s">
        <v>504</v>
      </c>
    </row>
    <row r="326" spans="1:65" s="15" customFormat="1">
      <c r="B326" s="173"/>
      <c r="D326" s="156" t="s">
        <v>146</v>
      </c>
      <c r="E326" s="174" t="s">
        <v>1</v>
      </c>
      <c r="F326" s="175" t="s">
        <v>505</v>
      </c>
      <c r="H326" s="174" t="s">
        <v>1</v>
      </c>
      <c r="L326" s="173"/>
      <c r="M326" s="176"/>
      <c r="N326" s="177"/>
      <c r="O326" s="177"/>
      <c r="P326" s="177"/>
      <c r="Q326" s="177"/>
      <c r="R326" s="177"/>
      <c r="S326" s="177"/>
      <c r="T326" s="178"/>
      <c r="AT326" s="174" t="s">
        <v>146</v>
      </c>
      <c r="AU326" s="174" t="s">
        <v>87</v>
      </c>
      <c r="AV326" s="15" t="s">
        <v>84</v>
      </c>
      <c r="AW326" s="15" t="s">
        <v>35</v>
      </c>
      <c r="AX326" s="15" t="s">
        <v>80</v>
      </c>
      <c r="AY326" s="174" t="s">
        <v>136</v>
      </c>
    </row>
    <row r="327" spans="1:65" s="13" customFormat="1">
      <c r="B327" s="155"/>
      <c r="D327" s="156" t="s">
        <v>146</v>
      </c>
      <c r="E327" s="157" t="s">
        <v>1</v>
      </c>
      <c r="F327" s="158" t="s">
        <v>506</v>
      </c>
      <c r="H327" s="159">
        <v>541.02</v>
      </c>
      <c r="L327" s="155"/>
      <c r="M327" s="160"/>
      <c r="N327" s="161"/>
      <c r="O327" s="161"/>
      <c r="P327" s="161"/>
      <c r="Q327" s="161"/>
      <c r="R327" s="161"/>
      <c r="S327" s="161"/>
      <c r="T327" s="162"/>
      <c r="AT327" s="157" t="s">
        <v>146</v>
      </c>
      <c r="AU327" s="157" t="s">
        <v>87</v>
      </c>
      <c r="AV327" s="13" t="s">
        <v>87</v>
      </c>
      <c r="AW327" s="13" t="s">
        <v>35</v>
      </c>
      <c r="AX327" s="13" t="s">
        <v>80</v>
      </c>
      <c r="AY327" s="157" t="s">
        <v>136</v>
      </c>
    </row>
    <row r="328" spans="1:65" s="14" customFormat="1">
      <c r="B328" s="163"/>
      <c r="D328" s="156" t="s">
        <v>146</v>
      </c>
      <c r="E328" s="164" t="s">
        <v>1</v>
      </c>
      <c r="F328" s="165" t="s">
        <v>148</v>
      </c>
      <c r="H328" s="166">
        <v>541.02</v>
      </c>
      <c r="L328" s="163"/>
      <c r="M328" s="167"/>
      <c r="N328" s="168"/>
      <c r="O328" s="168"/>
      <c r="P328" s="168"/>
      <c r="Q328" s="168"/>
      <c r="R328" s="168"/>
      <c r="S328" s="168"/>
      <c r="T328" s="169"/>
      <c r="AT328" s="164" t="s">
        <v>146</v>
      </c>
      <c r="AU328" s="164" t="s">
        <v>87</v>
      </c>
      <c r="AV328" s="14" t="s">
        <v>144</v>
      </c>
      <c r="AW328" s="14" t="s">
        <v>35</v>
      </c>
      <c r="AX328" s="14" t="s">
        <v>84</v>
      </c>
      <c r="AY328" s="164" t="s">
        <v>136</v>
      </c>
    </row>
    <row r="329" spans="1:65" s="2" customFormat="1" ht="16.5" customHeight="1">
      <c r="A329" s="30"/>
      <c r="B329" s="142"/>
      <c r="C329" s="143" t="s">
        <v>380</v>
      </c>
      <c r="D329" s="143" t="s">
        <v>139</v>
      </c>
      <c r="E329" s="144" t="s">
        <v>507</v>
      </c>
      <c r="F329" s="145" t="s">
        <v>508</v>
      </c>
      <c r="G329" s="146" t="s">
        <v>142</v>
      </c>
      <c r="H329" s="147">
        <v>475.45</v>
      </c>
      <c r="I329" s="148">
        <v>0</v>
      </c>
      <c r="J329" s="148">
        <f>ROUND(I329*H329,2)</f>
        <v>0</v>
      </c>
      <c r="K329" s="145" t="s">
        <v>143</v>
      </c>
      <c r="L329" s="31"/>
      <c r="M329" s="149" t="s">
        <v>1</v>
      </c>
      <c r="N329" s="150" t="s">
        <v>45</v>
      </c>
      <c r="O329" s="151">
        <v>2E-3</v>
      </c>
      <c r="P329" s="151">
        <f>O329*H329</f>
        <v>0.95089999999999997</v>
      </c>
      <c r="Q329" s="151">
        <v>3.1E-4</v>
      </c>
      <c r="R329" s="151">
        <f>Q329*H329</f>
        <v>0.14738950000000001</v>
      </c>
      <c r="S329" s="151">
        <v>0</v>
      </c>
      <c r="T329" s="152">
        <f>S329*H329</f>
        <v>0</v>
      </c>
      <c r="U329" s="30"/>
      <c r="V329" s="30"/>
      <c r="W329" s="30"/>
      <c r="X329" s="30"/>
      <c r="Y329" s="30"/>
      <c r="Z329" s="30"/>
      <c r="AA329" s="30"/>
      <c r="AB329" s="30"/>
      <c r="AC329" s="30"/>
      <c r="AD329" s="30"/>
      <c r="AE329" s="30"/>
      <c r="AR329" s="153" t="s">
        <v>144</v>
      </c>
      <c r="AT329" s="153" t="s">
        <v>139</v>
      </c>
      <c r="AU329" s="153" t="s">
        <v>87</v>
      </c>
      <c r="AY329" s="17" t="s">
        <v>136</v>
      </c>
      <c r="BE329" s="154">
        <f>IF(N329="základní",J329,0)</f>
        <v>0</v>
      </c>
      <c r="BF329" s="154">
        <f>IF(N329="snížená",J329,0)</f>
        <v>0</v>
      </c>
      <c r="BG329" s="154">
        <f>IF(N329="zákl. přenesená",J329,0)</f>
        <v>0</v>
      </c>
      <c r="BH329" s="154">
        <f>IF(N329="sníž. přenesená",J329,0)</f>
        <v>0</v>
      </c>
      <c r="BI329" s="154">
        <f>IF(N329="nulová",J329,0)</f>
        <v>0</v>
      </c>
      <c r="BJ329" s="17" t="s">
        <v>84</v>
      </c>
      <c r="BK329" s="154">
        <f>ROUND(I329*H329,2)</f>
        <v>0</v>
      </c>
      <c r="BL329" s="17" t="s">
        <v>144</v>
      </c>
      <c r="BM329" s="153" t="s">
        <v>509</v>
      </c>
    </row>
    <row r="330" spans="1:65" s="13" customFormat="1">
      <c r="B330" s="155"/>
      <c r="D330" s="156" t="s">
        <v>146</v>
      </c>
      <c r="E330" s="157" t="s">
        <v>1</v>
      </c>
      <c r="F330" s="158" t="s">
        <v>316</v>
      </c>
      <c r="H330" s="159">
        <v>475.45</v>
      </c>
      <c r="L330" s="155"/>
      <c r="M330" s="160"/>
      <c r="N330" s="161"/>
      <c r="O330" s="161"/>
      <c r="P330" s="161"/>
      <c r="Q330" s="161"/>
      <c r="R330" s="161"/>
      <c r="S330" s="161"/>
      <c r="T330" s="162"/>
      <c r="AT330" s="157" t="s">
        <v>146</v>
      </c>
      <c r="AU330" s="157" t="s">
        <v>87</v>
      </c>
      <c r="AV330" s="13" t="s">
        <v>87</v>
      </c>
      <c r="AW330" s="13" t="s">
        <v>35</v>
      </c>
      <c r="AX330" s="13" t="s">
        <v>80</v>
      </c>
      <c r="AY330" s="157" t="s">
        <v>136</v>
      </c>
    </row>
    <row r="331" spans="1:65" s="14" customFormat="1">
      <c r="B331" s="163"/>
      <c r="D331" s="156" t="s">
        <v>146</v>
      </c>
      <c r="E331" s="164" t="s">
        <v>1</v>
      </c>
      <c r="F331" s="165" t="s">
        <v>148</v>
      </c>
      <c r="H331" s="166">
        <v>475.45</v>
      </c>
      <c r="L331" s="163"/>
      <c r="M331" s="167"/>
      <c r="N331" s="168"/>
      <c r="O331" s="168"/>
      <c r="P331" s="168"/>
      <c r="Q331" s="168"/>
      <c r="R331" s="168"/>
      <c r="S331" s="168"/>
      <c r="T331" s="169"/>
      <c r="AT331" s="164" t="s">
        <v>146</v>
      </c>
      <c r="AU331" s="164" t="s">
        <v>87</v>
      </c>
      <c r="AV331" s="14" t="s">
        <v>144</v>
      </c>
      <c r="AW331" s="14" t="s">
        <v>35</v>
      </c>
      <c r="AX331" s="14" t="s">
        <v>84</v>
      </c>
      <c r="AY331" s="164" t="s">
        <v>136</v>
      </c>
    </row>
    <row r="332" spans="1:65" s="2" customFormat="1" ht="16.5" customHeight="1">
      <c r="A332" s="30"/>
      <c r="B332" s="142"/>
      <c r="C332" s="143" t="s">
        <v>510</v>
      </c>
      <c r="D332" s="143" t="s">
        <v>139</v>
      </c>
      <c r="E332" s="144" t="s">
        <v>511</v>
      </c>
      <c r="F332" s="145" t="s">
        <v>512</v>
      </c>
      <c r="G332" s="146" t="s">
        <v>142</v>
      </c>
      <c r="H332" s="147">
        <v>475.45</v>
      </c>
      <c r="I332" s="148">
        <v>0</v>
      </c>
      <c r="J332" s="148">
        <f>ROUND(I332*H332,2)</f>
        <v>0</v>
      </c>
      <c r="K332" s="145" t="s">
        <v>143</v>
      </c>
      <c r="L332" s="31"/>
      <c r="M332" s="149" t="s">
        <v>1</v>
      </c>
      <c r="N332" s="150" t="s">
        <v>45</v>
      </c>
      <c r="O332" s="151">
        <v>2E-3</v>
      </c>
      <c r="P332" s="151">
        <f>O332*H332</f>
        <v>0.95089999999999997</v>
      </c>
      <c r="Q332" s="151">
        <v>6.0999999999999997E-4</v>
      </c>
      <c r="R332" s="151">
        <f>Q332*H332</f>
        <v>0.29002449999999996</v>
      </c>
      <c r="S332" s="151">
        <v>0</v>
      </c>
      <c r="T332" s="152">
        <f>S332*H332</f>
        <v>0</v>
      </c>
      <c r="U332" s="30"/>
      <c r="V332" s="30"/>
      <c r="W332" s="30"/>
      <c r="X332" s="30"/>
      <c r="Y332" s="30"/>
      <c r="Z332" s="30"/>
      <c r="AA332" s="30"/>
      <c r="AB332" s="30"/>
      <c r="AC332" s="30"/>
      <c r="AD332" s="30"/>
      <c r="AE332" s="30"/>
      <c r="AR332" s="153" t="s">
        <v>144</v>
      </c>
      <c r="AT332" s="153" t="s">
        <v>139</v>
      </c>
      <c r="AU332" s="153" t="s">
        <v>87</v>
      </c>
      <c r="AY332" s="17" t="s">
        <v>136</v>
      </c>
      <c r="BE332" s="154">
        <f>IF(N332="základní",J332,0)</f>
        <v>0</v>
      </c>
      <c r="BF332" s="154">
        <f>IF(N332="snížená",J332,0)</f>
        <v>0</v>
      </c>
      <c r="BG332" s="154">
        <f>IF(N332="zákl. přenesená",J332,0)</f>
        <v>0</v>
      </c>
      <c r="BH332" s="154">
        <f>IF(N332="sníž. přenesená",J332,0)</f>
        <v>0</v>
      </c>
      <c r="BI332" s="154">
        <f>IF(N332="nulová",J332,0)</f>
        <v>0</v>
      </c>
      <c r="BJ332" s="17" t="s">
        <v>84</v>
      </c>
      <c r="BK332" s="154">
        <f>ROUND(I332*H332,2)</f>
        <v>0</v>
      </c>
      <c r="BL332" s="17" t="s">
        <v>144</v>
      </c>
      <c r="BM332" s="153" t="s">
        <v>513</v>
      </c>
    </row>
    <row r="333" spans="1:65" s="13" customFormat="1">
      <c r="B333" s="155"/>
      <c r="D333" s="156" t="s">
        <v>146</v>
      </c>
      <c r="E333" s="157" t="s">
        <v>1</v>
      </c>
      <c r="F333" s="158" t="s">
        <v>316</v>
      </c>
      <c r="H333" s="159">
        <v>475.45</v>
      </c>
      <c r="L333" s="155"/>
      <c r="M333" s="160"/>
      <c r="N333" s="161"/>
      <c r="O333" s="161"/>
      <c r="P333" s="161"/>
      <c r="Q333" s="161"/>
      <c r="R333" s="161"/>
      <c r="S333" s="161"/>
      <c r="T333" s="162"/>
      <c r="AT333" s="157" t="s">
        <v>146</v>
      </c>
      <c r="AU333" s="157" t="s">
        <v>87</v>
      </c>
      <c r="AV333" s="13" t="s">
        <v>87</v>
      </c>
      <c r="AW333" s="13" t="s">
        <v>35</v>
      </c>
      <c r="AX333" s="13" t="s">
        <v>80</v>
      </c>
      <c r="AY333" s="157" t="s">
        <v>136</v>
      </c>
    </row>
    <row r="334" spans="1:65" s="14" customFormat="1">
      <c r="B334" s="163"/>
      <c r="D334" s="156" t="s">
        <v>146</v>
      </c>
      <c r="E334" s="164" t="s">
        <v>1</v>
      </c>
      <c r="F334" s="165" t="s">
        <v>148</v>
      </c>
      <c r="H334" s="166">
        <v>475.45</v>
      </c>
      <c r="L334" s="163"/>
      <c r="M334" s="167"/>
      <c r="N334" s="168"/>
      <c r="O334" s="168"/>
      <c r="P334" s="168"/>
      <c r="Q334" s="168"/>
      <c r="R334" s="168"/>
      <c r="S334" s="168"/>
      <c r="T334" s="169"/>
      <c r="AT334" s="164" t="s">
        <v>146</v>
      </c>
      <c r="AU334" s="164" t="s">
        <v>87</v>
      </c>
      <c r="AV334" s="14" t="s">
        <v>144</v>
      </c>
      <c r="AW334" s="14" t="s">
        <v>35</v>
      </c>
      <c r="AX334" s="14" t="s">
        <v>84</v>
      </c>
      <c r="AY334" s="164" t="s">
        <v>136</v>
      </c>
    </row>
    <row r="335" spans="1:65" s="2" customFormat="1" ht="21.75" customHeight="1">
      <c r="A335" s="30"/>
      <c r="B335" s="142"/>
      <c r="C335" s="143" t="s">
        <v>514</v>
      </c>
      <c r="D335" s="143" t="s">
        <v>139</v>
      </c>
      <c r="E335" s="144" t="s">
        <v>515</v>
      </c>
      <c r="F335" s="145" t="s">
        <v>516</v>
      </c>
      <c r="G335" s="146" t="s">
        <v>142</v>
      </c>
      <c r="H335" s="147">
        <v>475.45</v>
      </c>
      <c r="I335" s="148">
        <v>0</v>
      </c>
      <c r="J335" s="148">
        <f>ROUND(I335*H335,2)</f>
        <v>0</v>
      </c>
      <c r="K335" s="145" t="s">
        <v>143</v>
      </c>
      <c r="L335" s="31"/>
      <c r="M335" s="149" t="s">
        <v>1</v>
      </c>
      <c r="N335" s="150" t="s">
        <v>45</v>
      </c>
      <c r="O335" s="151">
        <v>1.6E-2</v>
      </c>
      <c r="P335" s="151">
        <f>O335*H335</f>
        <v>7.6071999999999997</v>
      </c>
      <c r="Q335" s="151">
        <v>0.12966</v>
      </c>
      <c r="R335" s="151">
        <f>Q335*H335</f>
        <v>61.646846999999994</v>
      </c>
      <c r="S335" s="151">
        <v>0</v>
      </c>
      <c r="T335" s="152">
        <f>S335*H335</f>
        <v>0</v>
      </c>
      <c r="U335" s="30"/>
      <c r="V335" s="30"/>
      <c r="W335" s="30"/>
      <c r="X335" s="30"/>
      <c r="Y335" s="30"/>
      <c r="Z335" s="30"/>
      <c r="AA335" s="30"/>
      <c r="AB335" s="30"/>
      <c r="AC335" s="30"/>
      <c r="AD335" s="30"/>
      <c r="AE335" s="30"/>
      <c r="AR335" s="153" t="s">
        <v>144</v>
      </c>
      <c r="AT335" s="153" t="s">
        <v>139</v>
      </c>
      <c r="AU335" s="153" t="s">
        <v>87</v>
      </c>
      <c r="AY335" s="17" t="s">
        <v>136</v>
      </c>
      <c r="BE335" s="154">
        <f>IF(N335="základní",J335,0)</f>
        <v>0</v>
      </c>
      <c r="BF335" s="154">
        <f>IF(N335="snížená",J335,0)</f>
        <v>0</v>
      </c>
      <c r="BG335" s="154">
        <f>IF(N335="zákl. přenesená",J335,0)</f>
        <v>0</v>
      </c>
      <c r="BH335" s="154">
        <f>IF(N335="sníž. přenesená",J335,0)</f>
        <v>0</v>
      </c>
      <c r="BI335" s="154">
        <f>IF(N335="nulová",J335,0)</f>
        <v>0</v>
      </c>
      <c r="BJ335" s="17" t="s">
        <v>84</v>
      </c>
      <c r="BK335" s="154">
        <f>ROUND(I335*H335,2)</f>
        <v>0</v>
      </c>
      <c r="BL335" s="17" t="s">
        <v>144</v>
      </c>
      <c r="BM335" s="153" t="s">
        <v>517</v>
      </c>
    </row>
    <row r="336" spans="1:65" s="13" customFormat="1">
      <c r="B336" s="155"/>
      <c r="D336" s="156" t="s">
        <v>146</v>
      </c>
      <c r="E336" s="157" t="s">
        <v>1</v>
      </c>
      <c r="F336" s="158" t="s">
        <v>316</v>
      </c>
      <c r="H336" s="159">
        <v>475.45</v>
      </c>
      <c r="L336" s="155"/>
      <c r="M336" s="160"/>
      <c r="N336" s="161"/>
      <c r="O336" s="161"/>
      <c r="P336" s="161"/>
      <c r="Q336" s="161"/>
      <c r="R336" s="161"/>
      <c r="S336" s="161"/>
      <c r="T336" s="162"/>
      <c r="AT336" s="157" t="s">
        <v>146</v>
      </c>
      <c r="AU336" s="157" t="s">
        <v>87</v>
      </c>
      <c r="AV336" s="13" t="s">
        <v>87</v>
      </c>
      <c r="AW336" s="13" t="s">
        <v>35</v>
      </c>
      <c r="AX336" s="13" t="s">
        <v>80</v>
      </c>
      <c r="AY336" s="157" t="s">
        <v>136</v>
      </c>
    </row>
    <row r="337" spans="1:65" s="14" customFormat="1">
      <c r="B337" s="163"/>
      <c r="D337" s="156" t="s">
        <v>146</v>
      </c>
      <c r="E337" s="164" t="s">
        <v>1</v>
      </c>
      <c r="F337" s="165" t="s">
        <v>148</v>
      </c>
      <c r="H337" s="166">
        <v>475.45</v>
      </c>
      <c r="L337" s="163"/>
      <c r="M337" s="167"/>
      <c r="N337" s="168"/>
      <c r="O337" s="168"/>
      <c r="P337" s="168"/>
      <c r="Q337" s="168"/>
      <c r="R337" s="168"/>
      <c r="S337" s="168"/>
      <c r="T337" s="169"/>
      <c r="AT337" s="164" t="s">
        <v>146</v>
      </c>
      <c r="AU337" s="164" t="s">
        <v>87</v>
      </c>
      <c r="AV337" s="14" t="s">
        <v>144</v>
      </c>
      <c r="AW337" s="14" t="s">
        <v>35</v>
      </c>
      <c r="AX337" s="14" t="s">
        <v>84</v>
      </c>
      <c r="AY337" s="164" t="s">
        <v>136</v>
      </c>
    </row>
    <row r="338" spans="1:65" s="2" customFormat="1" ht="16.5" customHeight="1">
      <c r="A338" s="30"/>
      <c r="B338" s="142"/>
      <c r="C338" s="143" t="s">
        <v>469</v>
      </c>
      <c r="D338" s="143" t="s">
        <v>139</v>
      </c>
      <c r="E338" s="144" t="s">
        <v>518</v>
      </c>
      <c r="F338" s="145" t="s">
        <v>519</v>
      </c>
      <c r="G338" s="146" t="s">
        <v>142</v>
      </c>
      <c r="H338" s="147">
        <v>475.45</v>
      </c>
      <c r="I338" s="148">
        <v>0</v>
      </c>
      <c r="J338" s="148">
        <f>ROUND(I338*H338,2)</f>
        <v>0</v>
      </c>
      <c r="K338" s="145" t="s">
        <v>143</v>
      </c>
      <c r="L338" s="31"/>
      <c r="M338" s="149" t="s">
        <v>1</v>
      </c>
      <c r="N338" s="150" t="s">
        <v>45</v>
      </c>
      <c r="O338" s="151">
        <v>2.1999999999999999E-2</v>
      </c>
      <c r="P338" s="151">
        <f>O338*H338</f>
        <v>10.459899999999999</v>
      </c>
      <c r="Q338" s="151">
        <v>0.18151999999999999</v>
      </c>
      <c r="R338" s="151">
        <f>Q338*H338</f>
        <v>86.30368399999999</v>
      </c>
      <c r="S338" s="151">
        <v>0</v>
      </c>
      <c r="T338" s="152">
        <f>S338*H338</f>
        <v>0</v>
      </c>
      <c r="U338" s="30"/>
      <c r="V338" s="30"/>
      <c r="W338" s="30"/>
      <c r="X338" s="30"/>
      <c r="Y338" s="30"/>
      <c r="Z338" s="30"/>
      <c r="AA338" s="30"/>
      <c r="AB338" s="30"/>
      <c r="AC338" s="30"/>
      <c r="AD338" s="30"/>
      <c r="AE338" s="30"/>
      <c r="AR338" s="153" t="s">
        <v>144</v>
      </c>
      <c r="AT338" s="153" t="s">
        <v>139</v>
      </c>
      <c r="AU338" s="153" t="s">
        <v>87</v>
      </c>
      <c r="AY338" s="17" t="s">
        <v>136</v>
      </c>
      <c r="BE338" s="154">
        <f>IF(N338="základní",J338,0)</f>
        <v>0</v>
      </c>
      <c r="BF338" s="154">
        <f>IF(N338="snížená",J338,0)</f>
        <v>0</v>
      </c>
      <c r="BG338" s="154">
        <f>IF(N338="zákl. přenesená",J338,0)</f>
        <v>0</v>
      </c>
      <c r="BH338" s="154">
        <f>IF(N338="sníž. přenesená",J338,0)</f>
        <v>0</v>
      </c>
      <c r="BI338" s="154">
        <f>IF(N338="nulová",J338,0)</f>
        <v>0</v>
      </c>
      <c r="BJ338" s="17" t="s">
        <v>84</v>
      </c>
      <c r="BK338" s="154">
        <f>ROUND(I338*H338,2)</f>
        <v>0</v>
      </c>
      <c r="BL338" s="17" t="s">
        <v>144</v>
      </c>
      <c r="BM338" s="153" t="s">
        <v>520</v>
      </c>
    </row>
    <row r="339" spans="1:65" s="13" customFormat="1">
      <c r="B339" s="155"/>
      <c r="D339" s="156" t="s">
        <v>146</v>
      </c>
      <c r="E339" s="157" t="s">
        <v>1</v>
      </c>
      <c r="F339" s="158" t="s">
        <v>316</v>
      </c>
      <c r="H339" s="159">
        <v>475.45</v>
      </c>
      <c r="L339" s="155"/>
      <c r="M339" s="160"/>
      <c r="N339" s="161"/>
      <c r="O339" s="161"/>
      <c r="P339" s="161"/>
      <c r="Q339" s="161"/>
      <c r="R339" s="161"/>
      <c r="S339" s="161"/>
      <c r="T339" s="162"/>
      <c r="AT339" s="157" t="s">
        <v>146</v>
      </c>
      <c r="AU339" s="157" t="s">
        <v>87</v>
      </c>
      <c r="AV339" s="13" t="s">
        <v>87</v>
      </c>
      <c r="AW339" s="13" t="s">
        <v>35</v>
      </c>
      <c r="AX339" s="13" t="s">
        <v>80</v>
      </c>
      <c r="AY339" s="157" t="s">
        <v>136</v>
      </c>
    </row>
    <row r="340" spans="1:65" s="14" customFormat="1">
      <c r="B340" s="163"/>
      <c r="D340" s="156" t="s">
        <v>146</v>
      </c>
      <c r="E340" s="164" t="s">
        <v>1</v>
      </c>
      <c r="F340" s="165" t="s">
        <v>148</v>
      </c>
      <c r="H340" s="166">
        <v>475.45</v>
      </c>
      <c r="L340" s="163"/>
      <c r="M340" s="167"/>
      <c r="N340" s="168"/>
      <c r="O340" s="168"/>
      <c r="P340" s="168"/>
      <c r="Q340" s="168"/>
      <c r="R340" s="168"/>
      <c r="S340" s="168"/>
      <c r="T340" s="169"/>
      <c r="AT340" s="164" t="s">
        <v>146</v>
      </c>
      <c r="AU340" s="164" t="s">
        <v>87</v>
      </c>
      <c r="AV340" s="14" t="s">
        <v>144</v>
      </c>
      <c r="AW340" s="14" t="s">
        <v>35</v>
      </c>
      <c r="AX340" s="14" t="s">
        <v>84</v>
      </c>
      <c r="AY340" s="164" t="s">
        <v>136</v>
      </c>
    </row>
    <row r="341" spans="1:65" s="2" customFormat="1" ht="16.5" customHeight="1">
      <c r="A341" s="30"/>
      <c r="B341" s="142"/>
      <c r="C341" s="143" t="s">
        <v>384</v>
      </c>
      <c r="D341" s="143" t="s">
        <v>139</v>
      </c>
      <c r="E341" s="144" t="s">
        <v>521</v>
      </c>
      <c r="F341" s="145" t="s">
        <v>522</v>
      </c>
      <c r="G341" s="146" t="s">
        <v>194</v>
      </c>
      <c r="H341" s="147">
        <v>126</v>
      </c>
      <c r="I341" s="148">
        <v>0</v>
      </c>
      <c r="J341" s="148">
        <f>ROUND(I341*H341,2)</f>
        <v>0</v>
      </c>
      <c r="K341" s="145" t="s">
        <v>143</v>
      </c>
      <c r="L341" s="31"/>
      <c r="M341" s="149" t="s">
        <v>1</v>
      </c>
      <c r="N341" s="150" t="s">
        <v>45</v>
      </c>
      <c r="O341" s="151">
        <v>0.42499999999999999</v>
      </c>
      <c r="P341" s="151">
        <f>O341*H341</f>
        <v>53.55</v>
      </c>
      <c r="Q341" s="151">
        <v>1.0000000000000001E-5</v>
      </c>
      <c r="R341" s="151">
        <f>Q341*H341</f>
        <v>1.2600000000000001E-3</v>
      </c>
      <c r="S341" s="151">
        <v>0</v>
      </c>
      <c r="T341" s="152">
        <f>S341*H341</f>
        <v>0</v>
      </c>
      <c r="U341" s="30"/>
      <c r="V341" s="30"/>
      <c r="W341" s="30"/>
      <c r="X341" s="30"/>
      <c r="Y341" s="30"/>
      <c r="Z341" s="30"/>
      <c r="AA341" s="30"/>
      <c r="AB341" s="30"/>
      <c r="AC341" s="30"/>
      <c r="AD341" s="30"/>
      <c r="AE341" s="30"/>
      <c r="AR341" s="153" t="s">
        <v>144</v>
      </c>
      <c r="AT341" s="153" t="s">
        <v>139</v>
      </c>
      <c r="AU341" s="153" t="s">
        <v>87</v>
      </c>
      <c r="AY341" s="17" t="s">
        <v>136</v>
      </c>
      <c r="BE341" s="154">
        <f>IF(N341="základní",J341,0)</f>
        <v>0</v>
      </c>
      <c r="BF341" s="154">
        <f>IF(N341="snížená",J341,0)</f>
        <v>0</v>
      </c>
      <c r="BG341" s="154">
        <f>IF(N341="zákl. přenesená",J341,0)</f>
        <v>0</v>
      </c>
      <c r="BH341" s="154">
        <f>IF(N341="sníž. přenesená",J341,0)</f>
        <v>0</v>
      </c>
      <c r="BI341" s="154">
        <f>IF(N341="nulová",J341,0)</f>
        <v>0</v>
      </c>
      <c r="BJ341" s="17" t="s">
        <v>84</v>
      </c>
      <c r="BK341" s="154">
        <f>ROUND(I341*H341,2)</f>
        <v>0</v>
      </c>
      <c r="BL341" s="17" t="s">
        <v>144</v>
      </c>
      <c r="BM341" s="153" t="s">
        <v>523</v>
      </c>
    </row>
    <row r="342" spans="1:65" s="13" customFormat="1">
      <c r="B342" s="155"/>
      <c r="D342" s="156" t="s">
        <v>146</v>
      </c>
      <c r="E342" s="157" t="s">
        <v>1</v>
      </c>
      <c r="F342" s="158" t="s">
        <v>524</v>
      </c>
      <c r="H342" s="159">
        <v>126</v>
      </c>
      <c r="L342" s="155"/>
      <c r="M342" s="160"/>
      <c r="N342" s="161"/>
      <c r="O342" s="161"/>
      <c r="P342" s="161"/>
      <c r="Q342" s="161"/>
      <c r="R342" s="161"/>
      <c r="S342" s="161"/>
      <c r="T342" s="162"/>
      <c r="AT342" s="157" t="s">
        <v>146</v>
      </c>
      <c r="AU342" s="157" t="s">
        <v>87</v>
      </c>
      <c r="AV342" s="13" t="s">
        <v>87</v>
      </c>
      <c r="AW342" s="13" t="s">
        <v>35</v>
      </c>
      <c r="AX342" s="13" t="s">
        <v>80</v>
      </c>
      <c r="AY342" s="157" t="s">
        <v>136</v>
      </c>
    </row>
    <row r="343" spans="1:65" s="14" customFormat="1">
      <c r="B343" s="163"/>
      <c r="D343" s="156" t="s">
        <v>146</v>
      </c>
      <c r="E343" s="164" t="s">
        <v>1</v>
      </c>
      <c r="F343" s="165" t="s">
        <v>148</v>
      </c>
      <c r="H343" s="166">
        <v>126</v>
      </c>
      <c r="L343" s="163"/>
      <c r="M343" s="167"/>
      <c r="N343" s="168"/>
      <c r="O343" s="168"/>
      <c r="P343" s="168"/>
      <c r="Q343" s="168"/>
      <c r="R343" s="168"/>
      <c r="S343" s="168"/>
      <c r="T343" s="169"/>
      <c r="AT343" s="164" t="s">
        <v>146</v>
      </c>
      <c r="AU343" s="164" t="s">
        <v>87</v>
      </c>
      <c r="AV343" s="14" t="s">
        <v>144</v>
      </c>
      <c r="AW343" s="14" t="s">
        <v>35</v>
      </c>
      <c r="AX343" s="14" t="s">
        <v>84</v>
      </c>
      <c r="AY343" s="164" t="s">
        <v>136</v>
      </c>
    </row>
    <row r="344" spans="1:65" s="2" customFormat="1" ht="16.5" customHeight="1">
      <c r="A344" s="30"/>
      <c r="B344" s="142"/>
      <c r="C344" s="143" t="s">
        <v>525</v>
      </c>
      <c r="D344" s="143" t="s">
        <v>139</v>
      </c>
      <c r="E344" s="144" t="s">
        <v>526</v>
      </c>
      <c r="F344" s="145" t="s">
        <v>527</v>
      </c>
      <c r="G344" s="146" t="s">
        <v>194</v>
      </c>
      <c r="H344" s="147">
        <v>126</v>
      </c>
      <c r="I344" s="148">
        <v>0</v>
      </c>
      <c r="J344" s="148">
        <f>ROUND(I344*H344,2)</f>
        <v>0</v>
      </c>
      <c r="K344" s="145" t="s">
        <v>143</v>
      </c>
      <c r="L344" s="31"/>
      <c r="M344" s="149" t="s">
        <v>1</v>
      </c>
      <c r="N344" s="150" t="s">
        <v>45</v>
      </c>
      <c r="O344" s="151">
        <v>0.25700000000000001</v>
      </c>
      <c r="P344" s="151">
        <f>O344*H344</f>
        <v>32.381999999999998</v>
      </c>
      <c r="Q344" s="151">
        <v>3.4000000000000002E-4</v>
      </c>
      <c r="R344" s="151">
        <f>Q344*H344</f>
        <v>4.2840000000000003E-2</v>
      </c>
      <c r="S344" s="151">
        <v>0</v>
      </c>
      <c r="T344" s="152">
        <f>S344*H344</f>
        <v>0</v>
      </c>
      <c r="U344" s="30"/>
      <c r="V344" s="30"/>
      <c r="W344" s="30"/>
      <c r="X344" s="30"/>
      <c r="Y344" s="30"/>
      <c r="Z344" s="30"/>
      <c r="AA344" s="30"/>
      <c r="AB344" s="30"/>
      <c r="AC344" s="30"/>
      <c r="AD344" s="30"/>
      <c r="AE344" s="30"/>
      <c r="AR344" s="153" t="s">
        <v>144</v>
      </c>
      <c r="AT344" s="153" t="s">
        <v>139</v>
      </c>
      <c r="AU344" s="153" t="s">
        <v>87</v>
      </c>
      <c r="AY344" s="17" t="s">
        <v>136</v>
      </c>
      <c r="BE344" s="154">
        <f>IF(N344="základní",J344,0)</f>
        <v>0</v>
      </c>
      <c r="BF344" s="154">
        <f>IF(N344="snížená",J344,0)</f>
        <v>0</v>
      </c>
      <c r="BG344" s="154">
        <f>IF(N344="zákl. přenesená",J344,0)</f>
        <v>0</v>
      </c>
      <c r="BH344" s="154">
        <f>IF(N344="sníž. přenesená",J344,0)</f>
        <v>0</v>
      </c>
      <c r="BI344" s="154">
        <f>IF(N344="nulová",J344,0)</f>
        <v>0</v>
      </c>
      <c r="BJ344" s="17" t="s">
        <v>84</v>
      </c>
      <c r="BK344" s="154">
        <f>ROUND(I344*H344,2)</f>
        <v>0</v>
      </c>
      <c r="BL344" s="17" t="s">
        <v>144</v>
      </c>
      <c r="BM344" s="153" t="s">
        <v>528</v>
      </c>
    </row>
    <row r="345" spans="1:65" s="13" customFormat="1">
      <c r="B345" s="155"/>
      <c r="D345" s="156" t="s">
        <v>146</v>
      </c>
      <c r="E345" s="157" t="s">
        <v>1</v>
      </c>
      <c r="F345" s="158" t="s">
        <v>497</v>
      </c>
      <c r="H345" s="159">
        <v>126</v>
      </c>
      <c r="L345" s="155"/>
      <c r="M345" s="160"/>
      <c r="N345" s="161"/>
      <c r="O345" s="161"/>
      <c r="P345" s="161"/>
      <c r="Q345" s="161"/>
      <c r="R345" s="161"/>
      <c r="S345" s="161"/>
      <c r="T345" s="162"/>
      <c r="AT345" s="157" t="s">
        <v>146</v>
      </c>
      <c r="AU345" s="157" t="s">
        <v>87</v>
      </c>
      <c r="AV345" s="13" t="s">
        <v>87</v>
      </c>
      <c r="AW345" s="13" t="s">
        <v>35</v>
      </c>
      <c r="AX345" s="13" t="s">
        <v>80</v>
      </c>
      <c r="AY345" s="157" t="s">
        <v>136</v>
      </c>
    </row>
    <row r="346" spans="1:65" s="14" customFormat="1">
      <c r="B346" s="163"/>
      <c r="D346" s="156" t="s">
        <v>146</v>
      </c>
      <c r="E346" s="164" t="s">
        <v>1</v>
      </c>
      <c r="F346" s="165" t="s">
        <v>148</v>
      </c>
      <c r="H346" s="166">
        <v>126</v>
      </c>
      <c r="L346" s="163"/>
      <c r="M346" s="167"/>
      <c r="N346" s="168"/>
      <c r="O346" s="168"/>
      <c r="P346" s="168"/>
      <c r="Q346" s="168"/>
      <c r="R346" s="168"/>
      <c r="S346" s="168"/>
      <c r="T346" s="169"/>
      <c r="AT346" s="164" t="s">
        <v>146</v>
      </c>
      <c r="AU346" s="164" t="s">
        <v>87</v>
      </c>
      <c r="AV346" s="14" t="s">
        <v>144</v>
      </c>
      <c r="AW346" s="14" t="s">
        <v>35</v>
      </c>
      <c r="AX346" s="14" t="s">
        <v>84</v>
      </c>
      <c r="AY346" s="164" t="s">
        <v>136</v>
      </c>
    </row>
    <row r="347" spans="1:65" s="12" customFormat="1" ht="22.8" customHeight="1">
      <c r="B347" s="130"/>
      <c r="D347" s="131" t="s">
        <v>79</v>
      </c>
      <c r="E347" s="140" t="s">
        <v>529</v>
      </c>
      <c r="F347" s="140" t="s">
        <v>530</v>
      </c>
      <c r="J347" s="141">
        <f>BK347</f>
        <v>0</v>
      </c>
      <c r="L347" s="130"/>
      <c r="M347" s="134"/>
      <c r="N347" s="135"/>
      <c r="O347" s="135"/>
      <c r="P347" s="136">
        <f>SUM(P348:P354)</f>
        <v>51.406879999999994</v>
      </c>
      <c r="Q347" s="135"/>
      <c r="R347" s="136">
        <f>SUM(R348:R354)</f>
        <v>8.6560704999999984</v>
      </c>
      <c r="S347" s="135"/>
      <c r="T347" s="137">
        <f>SUM(T348:T354)</f>
        <v>0</v>
      </c>
      <c r="AR347" s="131" t="s">
        <v>84</v>
      </c>
      <c r="AT347" s="138" t="s">
        <v>79</v>
      </c>
      <c r="AU347" s="138" t="s">
        <v>84</v>
      </c>
      <c r="AY347" s="131" t="s">
        <v>136</v>
      </c>
      <c r="BK347" s="139">
        <f>SUM(BK348:BK354)</f>
        <v>0</v>
      </c>
    </row>
    <row r="348" spans="1:65" s="2" customFormat="1" ht="16.5" customHeight="1">
      <c r="A348" s="30"/>
      <c r="B348" s="142"/>
      <c r="C348" s="143" t="s">
        <v>531</v>
      </c>
      <c r="D348" s="143" t="s">
        <v>139</v>
      </c>
      <c r="E348" s="144" t="s">
        <v>532</v>
      </c>
      <c r="F348" s="145" t="s">
        <v>533</v>
      </c>
      <c r="G348" s="146" t="s">
        <v>142</v>
      </c>
      <c r="H348" s="147">
        <v>65.569999999999993</v>
      </c>
      <c r="I348" s="148">
        <v>0</v>
      </c>
      <c r="J348" s="148">
        <f>ROUND(I348*H348,2)</f>
        <v>0</v>
      </c>
      <c r="K348" s="145" t="s">
        <v>143</v>
      </c>
      <c r="L348" s="31"/>
      <c r="M348" s="149" t="s">
        <v>1</v>
      </c>
      <c r="N348" s="150" t="s">
        <v>45</v>
      </c>
      <c r="O348" s="151">
        <v>0.78400000000000003</v>
      </c>
      <c r="P348" s="151">
        <f>O348*H348</f>
        <v>51.406879999999994</v>
      </c>
      <c r="Q348" s="151">
        <v>8.5650000000000004E-2</v>
      </c>
      <c r="R348" s="151">
        <f>Q348*H348</f>
        <v>5.6160704999999993</v>
      </c>
      <c r="S348" s="151">
        <v>0</v>
      </c>
      <c r="T348" s="152">
        <f>S348*H348</f>
        <v>0</v>
      </c>
      <c r="U348" s="30"/>
      <c r="V348" s="30"/>
      <c r="W348" s="30"/>
      <c r="X348" s="30"/>
      <c r="Y348" s="30"/>
      <c r="Z348" s="30"/>
      <c r="AA348" s="30"/>
      <c r="AB348" s="30"/>
      <c r="AC348" s="30"/>
      <c r="AD348" s="30"/>
      <c r="AE348" s="30"/>
      <c r="AR348" s="153" t="s">
        <v>144</v>
      </c>
      <c r="AT348" s="153" t="s">
        <v>139</v>
      </c>
      <c r="AU348" s="153" t="s">
        <v>87</v>
      </c>
      <c r="AY348" s="17" t="s">
        <v>136</v>
      </c>
      <c r="BE348" s="154">
        <f>IF(N348="základní",J348,0)</f>
        <v>0</v>
      </c>
      <c r="BF348" s="154">
        <f>IF(N348="snížená",J348,0)</f>
        <v>0</v>
      </c>
      <c r="BG348" s="154">
        <f>IF(N348="zákl. přenesená",J348,0)</f>
        <v>0</v>
      </c>
      <c r="BH348" s="154">
        <f>IF(N348="sníž. přenesená",J348,0)</f>
        <v>0</v>
      </c>
      <c r="BI348" s="154">
        <f>IF(N348="nulová",J348,0)</f>
        <v>0</v>
      </c>
      <c r="BJ348" s="17" t="s">
        <v>84</v>
      </c>
      <c r="BK348" s="154">
        <f>ROUND(I348*H348,2)</f>
        <v>0</v>
      </c>
      <c r="BL348" s="17" t="s">
        <v>144</v>
      </c>
      <c r="BM348" s="153" t="s">
        <v>534</v>
      </c>
    </row>
    <row r="349" spans="1:65" s="13" customFormat="1">
      <c r="B349" s="155"/>
      <c r="D349" s="156" t="s">
        <v>146</v>
      </c>
      <c r="E349" s="157" t="s">
        <v>1</v>
      </c>
      <c r="F349" s="158">
        <v>65.569999999999993</v>
      </c>
      <c r="H349" s="159">
        <v>65.569999999999993</v>
      </c>
      <c r="L349" s="155"/>
      <c r="M349" s="160"/>
      <c r="N349" s="161"/>
      <c r="O349" s="161"/>
      <c r="P349" s="161"/>
      <c r="Q349" s="161"/>
      <c r="R349" s="161"/>
      <c r="S349" s="161"/>
      <c r="T349" s="162"/>
      <c r="AT349" s="157" t="s">
        <v>146</v>
      </c>
      <c r="AU349" s="157" t="s">
        <v>87</v>
      </c>
      <c r="AV349" s="13" t="s">
        <v>87</v>
      </c>
      <c r="AW349" s="13" t="s">
        <v>35</v>
      </c>
      <c r="AX349" s="13" t="s">
        <v>80</v>
      </c>
      <c r="AY349" s="157" t="s">
        <v>136</v>
      </c>
    </row>
    <row r="350" spans="1:65" s="14" customFormat="1">
      <c r="B350" s="163"/>
      <c r="D350" s="156" t="s">
        <v>146</v>
      </c>
      <c r="E350" s="164" t="s">
        <v>1</v>
      </c>
      <c r="F350" s="165" t="s">
        <v>148</v>
      </c>
      <c r="H350" s="166">
        <v>65.569999999999993</v>
      </c>
      <c r="L350" s="163"/>
      <c r="M350" s="167"/>
      <c r="N350" s="168"/>
      <c r="O350" s="168"/>
      <c r="P350" s="168"/>
      <c r="Q350" s="168"/>
      <c r="R350" s="168"/>
      <c r="S350" s="168"/>
      <c r="T350" s="169"/>
      <c r="AT350" s="164" t="s">
        <v>146</v>
      </c>
      <c r="AU350" s="164" t="s">
        <v>87</v>
      </c>
      <c r="AV350" s="14" t="s">
        <v>144</v>
      </c>
      <c r="AW350" s="14" t="s">
        <v>35</v>
      </c>
      <c r="AX350" s="14" t="s">
        <v>84</v>
      </c>
      <c r="AY350" s="164" t="s">
        <v>136</v>
      </c>
    </row>
    <row r="351" spans="1:65" s="2" customFormat="1" ht="16.5" customHeight="1">
      <c r="A351" s="30"/>
      <c r="B351" s="142"/>
      <c r="C351" s="183" t="s">
        <v>535</v>
      </c>
      <c r="D351" s="183" t="s">
        <v>403</v>
      </c>
      <c r="E351" s="184" t="s">
        <v>536</v>
      </c>
      <c r="F351" s="185" t="s">
        <v>537</v>
      </c>
      <c r="G351" s="186" t="s">
        <v>142</v>
      </c>
      <c r="H351" s="187">
        <v>20</v>
      </c>
      <c r="I351" s="188">
        <v>0</v>
      </c>
      <c r="J351" s="188">
        <f>ROUND(I351*H351,2)</f>
        <v>0</v>
      </c>
      <c r="K351" s="185" t="s">
        <v>143</v>
      </c>
      <c r="L351" s="189"/>
      <c r="M351" s="190" t="s">
        <v>1</v>
      </c>
      <c r="N351" s="191" t="s">
        <v>45</v>
      </c>
      <c r="O351" s="151">
        <v>0</v>
      </c>
      <c r="P351" s="151">
        <f>O351*H351</f>
        <v>0</v>
      </c>
      <c r="Q351" s="151">
        <v>0.152</v>
      </c>
      <c r="R351" s="151">
        <f>Q351*H351</f>
        <v>3.04</v>
      </c>
      <c r="S351" s="151">
        <v>0</v>
      </c>
      <c r="T351" s="152">
        <f>S351*H351</f>
        <v>0</v>
      </c>
      <c r="U351" s="30"/>
      <c r="V351" s="30"/>
      <c r="W351" s="30"/>
      <c r="X351" s="30"/>
      <c r="Y351" s="30"/>
      <c r="Z351" s="30"/>
      <c r="AA351" s="30"/>
      <c r="AB351" s="30"/>
      <c r="AC351" s="30"/>
      <c r="AD351" s="30"/>
      <c r="AE351" s="30"/>
      <c r="AR351" s="153" t="s">
        <v>178</v>
      </c>
      <c r="AT351" s="153" t="s">
        <v>403</v>
      </c>
      <c r="AU351" s="153" t="s">
        <v>87</v>
      </c>
      <c r="AY351" s="17" t="s">
        <v>136</v>
      </c>
      <c r="BE351" s="154">
        <f>IF(N351="základní",J351,0)</f>
        <v>0</v>
      </c>
      <c r="BF351" s="154">
        <f>IF(N351="snížená",J351,0)</f>
        <v>0</v>
      </c>
      <c r="BG351" s="154">
        <f>IF(N351="zákl. přenesená",J351,0)</f>
        <v>0</v>
      </c>
      <c r="BH351" s="154">
        <f>IF(N351="sníž. přenesená",J351,0)</f>
        <v>0</v>
      </c>
      <c r="BI351" s="154">
        <f>IF(N351="nulová",J351,0)</f>
        <v>0</v>
      </c>
      <c r="BJ351" s="17" t="s">
        <v>84</v>
      </c>
      <c r="BK351" s="154">
        <f>ROUND(I351*H351,2)</f>
        <v>0</v>
      </c>
      <c r="BL351" s="17" t="s">
        <v>144</v>
      </c>
      <c r="BM351" s="153" t="s">
        <v>538</v>
      </c>
    </row>
    <row r="352" spans="1:65" s="15" customFormat="1">
      <c r="B352" s="173"/>
      <c r="D352" s="156" t="s">
        <v>146</v>
      </c>
      <c r="E352" s="174" t="s">
        <v>1</v>
      </c>
      <c r="F352" s="175" t="s">
        <v>539</v>
      </c>
      <c r="H352" s="174" t="s">
        <v>1</v>
      </c>
      <c r="L352" s="173"/>
      <c r="M352" s="176"/>
      <c r="N352" s="177"/>
      <c r="O352" s="177"/>
      <c r="P352" s="177"/>
      <c r="Q352" s="177"/>
      <c r="R352" s="177"/>
      <c r="S352" s="177"/>
      <c r="T352" s="178"/>
      <c r="AT352" s="174" t="s">
        <v>146</v>
      </c>
      <c r="AU352" s="174" t="s">
        <v>87</v>
      </c>
      <c r="AV352" s="15" t="s">
        <v>84</v>
      </c>
      <c r="AW352" s="15" t="s">
        <v>35</v>
      </c>
      <c r="AX352" s="15" t="s">
        <v>80</v>
      </c>
      <c r="AY352" s="174" t="s">
        <v>136</v>
      </c>
    </row>
    <row r="353" spans="1:65" s="13" customFormat="1">
      <c r="B353" s="155"/>
      <c r="D353" s="156" t="s">
        <v>146</v>
      </c>
      <c r="E353" s="157" t="s">
        <v>1</v>
      </c>
      <c r="F353" s="158">
        <v>20</v>
      </c>
      <c r="H353" s="159">
        <v>20</v>
      </c>
      <c r="L353" s="155"/>
      <c r="M353" s="160"/>
      <c r="N353" s="161"/>
      <c r="O353" s="161"/>
      <c r="P353" s="161"/>
      <c r="Q353" s="161"/>
      <c r="R353" s="161"/>
      <c r="S353" s="161"/>
      <c r="T353" s="162"/>
      <c r="AT353" s="157" t="s">
        <v>146</v>
      </c>
      <c r="AU353" s="157" t="s">
        <v>87</v>
      </c>
      <c r="AV353" s="13" t="s">
        <v>87</v>
      </c>
      <c r="AW353" s="13" t="s">
        <v>35</v>
      </c>
      <c r="AX353" s="13" t="s">
        <v>80</v>
      </c>
      <c r="AY353" s="157" t="s">
        <v>136</v>
      </c>
    </row>
    <row r="354" spans="1:65" s="14" customFormat="1">
      <c r="B354" s="163"/>
      <c r="D354" s="156" t="s">
        <v>146</v>
      </c>
      <c r="E354" s="164" t="s">
        <v>1</v>
      </c>
      <c r="F354" s="165" t="s">
        <v>148</v>
      </c>
      <c r="H354" s="166">
        <v>20</v>
      </c>
      <c r="L354" s="163"/>
      <c r="M354" s="167"/>
      <c r="N354" s="168"/>
      <c r="O354" s="168"/>
      <c r="P354" s="168"/>
      <c r="Q354" s="168"/>
      <c r="R354" s="168"/>
      <c r="S354" s="168"/>
      <c r="T354" s="169"/>
      <c r="AT354" s="164" t="s">
        <v>146</v>
      </c>
      <c r="AU354" s="164" t="s">
        <v>87</v>
      </c>
      <c r="AV354" s="14" t="s">
        <v>144</v>
      </c>
      <c r="AW354" s="14" t="s">
        <v>35</v>
      </c>
      <c r="AX354" s="14" t="s">
        <v>84</v>
      </c>
      <c r="AY354" s="164" t="s">
        <v>136</v>
      </c>
    </row>
    <row r="355" spans="1:65" s="12" customFormat="1" ht="22.8" customHeight="1">
      <c r="B355" s="130"/>
      <c r="D355" s="131" t="s">
        <v>79</v>
      </c>
      <c r="E355" s="140" t="s">
        <v>178</v>
      </c>
      <c r="F355" s="140" t="s">
        <v>540</v>
      </c>
      <c r="J355" s="141">
        <f>J356+J413</f>
        <v>0</v>
      </c>
      <c r="L355" s="130"/>
      <c r="M355" s="134"/>
      <c r="N355" s="135"/>
      <c r="O355" s="135"/>
      <c r="P355" s="136">
        <v>0</v>
      </c>
      <c r="Q355" s="135"/>
      <c r="R355" s="136">
        <v>0</v>
      </c>
      <c r="S355" s="135"/>
      <c r="T355" s="137">
        <v>0</v>
      </c>
      <c r="AR355" s="131" t="s">
        <v>84</v>
      </c>
      <c r="AT355" s="138" t="s">
        <v>79</v>
      </c>
      <c r="AU355" s="138" t="s">
        <v>84</v>
      </c>
      <c r="AY355" s="131" t="s">
        <v>136</v>
      </c>
      <c r="BK355" s="139">
        <v>0</v>
      </c>
    </row>
    <row r="356" spans="1:65" s="12" customFormat="1" ht="22.8" customHeight="1">
      <c r="B356" s="130"/>
      <c r="D356" s="131" t="s">
        <v>79</v>
      </c>
      <c r="E356" s="140" t="s">
        <v>541</v>
      </c>
      <c r="F356" s="140" t="s">
        <v>542</v>
      </c>
      <c r="J356" s="141">
        <f>BK356</f>
        <v>0</v>
      </c>
      <c r="L356" s="130"/>
      <c r="M356" s="134"/>
      <c r="N356" s="135"/>
      <c r="O356" s="135"/>
      <c r="P356" s="136">
        <f>SUM(P357:P412)</f>
        <v>98.937607999999997</v>
      </c>
      <c r="Q356" s="135"/>
      <c r="R356" s="136">
        <f>SUM(R357:R412)</f>
        <v>3.7402937600000001</v>
      </c>
      <c r="S356" s="135"/>
      <c r="T356" s="137">
        <f>SUM(T357:T412)</f>
        <v>0</v>
      </c>
      <c r="AR356" s="131" t="s">
        <v>84</v>
      </c>
      <c r="AT356" s="138" t="s">
        <v>79</v>
      </c>
      <c r="AU356" s="138" t="s">
        <v>84</v>
      </c>
      <c r="AY356" s="131" t="s">
        <v>136</v>
      </c>
      <c r="BK356" s="139">
        <f>SUM(BK357:BK412)</f>
        <v>0</v>
      </c>
    </row>
    <row r="357" spans="1:65" s="2" customFormat="1" ht="16.5" customHeight="1">
      <c r="A357" s="30"/>
      <c r="B357" s="142"/>
      <c r="C357" s="143" t="s">
        <v>387</v>
      </c>
      <c r="D357" s="143" t="s">
        <v>139</v>
      </c>
      <c r="E357" s="144" t="s">
        <v>543</v>
      </c>
      <c r="F357" s="145" t="s">
        <v>544</v>
      </c>
      <c r="G357" s="146" t="s">
        <v>188</v>
      </c>
      <c r="H357" s="147">
        <v>10</v>
      </c>
      <c r="I357" s="148">
        <v>0</v>
      </c>
      <c r="J357" s="148">
        <f>ROUND(I357*H357,2)</f>
        <v>0</v>
      </c>
      <c r="K357" s="145" t="s">
        <v>1</v>
      </c>
      <c r="L357" s="31"/>
      <c r="M357" s="149" t="s">
        <v>1</v>
      </c>
      <c r="N357" s="150" t="s">
        <v>45</v>
      </c>
      <c r="O357" s="151">
        <v>0</v>
      </c>
      <c r="P357" s="151">
        <f>O357*H357</f>
        <v>0</v>
      </c>
      <c r="Q357" s="151">
        <v>0</v>
      </c>
      <c r="R357" s="151">
        <f>Q357*H357</f>
        <v>0</v>
      </c>
      <c r="S357" s="151">
        <v>0</v>
      </c>
      <c r="T357" s="152">
        <f>S357*H357</f>
        <v>0</v>
      </c>
      <c r="U357" s="30"/>
      <c r="V357" s="30"/>
      <c r="W357" s="30"/>
      <c r="X357" s="30"/>
      <c r="Y357" s="30"/>
      <c r="Z357" s="30"/>
      <c r="AA357" s="30"/>
      <c r="AB357" s="30"/>
      <c r="AC357" s="30"/>
      <c r="AD357" s="30"/>
      <c r="AE357" s="30"/>
      <c r="AR357" s="153" t="s">
        <v>144</v>
      </c>
      <c r="AT357" s="153" t="s">
        <v>139</v>
      </c>
      <c r="AU357" s="153" t="s">
        <v>87</v>
      </c>
      <c r="AY357" s="17" t="s">
        <v>136</v>
      </c>
      <c r="BE357" s="154">
        <f>IF(N357="základní",J357,0)</f>
        <v>0</v>
      </c>
      <c r="BF357" s="154">
        <f>IF(N357="snížená",J357,0)</f>
        <v>0</v>
      </c>
      <c r="BG357" s="154">
        <f>IF(N357="zákl. přenesená",J357,0)</f>
        <v>0</v>
      </c>
      <c r="BH357" s="154">
        <f>IF(N357="sníž. přenesená",J357,0)</f>
        <v>0</v>
      </c>
      <c r="BI357" s="154">
        <f>IF(N357="nulová",J357,0)</f>
        <v>0</v>
      </c>
      <c r="BJ357" s="17" t="s">
        <v>84</v>
      </c>
      <c r="BK357" s="154">
        <f>ROUND(I357*H357,2)</f>
        <v>0</v>
      </c>
      <c r="BL357" s="17" t="s">
        <v>144</v>
      </c>
      <c r="BM357" s="153" t="s">
        <v>545</v>
      </c>
    </row>
    <row r="358" spans="1:65" s="13" customFormat="1">
      <c r="B358" s="155"/>
      <c r="D358" s="156" t="s">
        <v>146</v>
      </c>
      <c r="E358" s="157" t="s">
        <v>1</v>
      </c>
      <c r="F358" s="158" t="s">
        <v>191</v>
      </c>
      <c r="H358" s="159">
        <v>10</v>
      </c>
      <c r="L358" s="155"/>
      <c r="M358" s="160"/>
      <c r="N358" s="161"/>
      <c r="O358" s="161"/>
      <c r="P358" s="161"/>
      <c r="Q358" s="161"/>
      <c r="R358" s="161"/>
      <c r="S358" s="161"/>
      <c r="T358" s="162"/>
      <c r="AT358" s="157" t="s">
        <v>146</v>
      </c>
      <c r="AU358" s="157" t="s">
        <v>87</v>
      </c>
      <c r="AV358" s="13" t="s">
        <v>87</v>
      </c>
      <c r="AW358" s="13" t="s">
        <v>35</v>
      </c>
      <c r="AX358" s="13" t="s">
        <v>80</v>
      </c>
      <c r="AY358" s="157" t="s">
        <v>136</v>
      </c>
    </row>
    <row r="359" spans="1:65" s="14" customFormat="1">
      <c r="B359" s="163"/>
      <c r="D359" s="156" t="s">
        <v>146</v>
      </c>
      <c r="E359" s="164" t="s">
        <v>1</v>
      </c>
      <c r="F359" s="165" t="s">
        <v>148</v>
      </c>
      <c r="H359" s="166">
        <v>10</v>
      </c>
      <c r="L359" s="163"/>
      <c r="M359" s="167"/>
      <c r="N359" s="168"/>
      <c r="O359" s="168"/>
      <c r="P359" s="168"/>
      <c r="Q359" s="168"/>
      <c r="R359" s="168"/>
      <c r="S359" s="168"/>
      <c r="T359" s="169"/>
      <c r="AT359" s="164" t="s">
        <v>146</v>
      </c>
      <c r="AU359" s="164" t="s">
        <v>87</v>
      </c>
      <c r="AV359" s="14" t="s">
        <v>144</v>
      </c>
      <c r="AW359" s="14" t="s">
        <v>35</v>
      </c>
      <c r="AX359" s="14" t="s">
        <v>84</v>
      </c>
      <c r="AY359" s="164" t="s">
        <v>136</v>
      </c>
    </row>
    <row r="360" spans="1:65" s="2" customFormat="1" ht="16.5" customHeight="1">
      <c r="A360" s="30"/>
      <c r="B360" s="142"/>
      <c r="C360" s="143" t="s">
        <v>546</v>
      </c>
      <c r="D360" s="143" t="s">
        <v>139</v>
      </c>
      <c r="E360" s="144" t="s">
        <v>547</v>
      </c>
      <c r="F360" s="145" t="s">
        <v>548</v>
      </c>
      <c r="G360" s="146" t="s">
        <v>194</v>
      </c>
      <c r="H360" s="147">
        <v>170.14</v>
      </c>
      <c r="I360" s="148">
        <v>0</v>
      </c>
      <c r="J360" s="148">
        <f>ROUND(I360*H360,2)</f>
        <v>0</v>
      </c>
      <c r="K360" s="145" t="s">
        <v>143</v>
      </c>
      <c r="L360" s="31"/>
      <c r="M360" s="149" t="s">
        <v>1</v>
      </c>
      <c r="N360" s="150" t="s">
        <v>45</v>
      </c>
      <c r="O360" s="151">
        <v>0</v>
      </c>
      <c r="P360" s="151">
        <f>O360*H360</f>
        <v>0</v>
      </c>
      <c r="Q360" s="151">
        <v>0</v>
      </c>
      <c r="R360" s="151">
        <f>Q360*H360</f>
        <v>0</v>
      </c>
      <c r="S360" s="151">
        <v>0</v>
      </c>
      <c r="T360" s="152">
        <f>S360*H360</f>
        <v>0</v>
      </c>
      <c r="U360" s="30"/>
      <c r="V360" s="30"/>
      <c r="W360" s="30"/>
      <c r="X360" s="30"/>
      <c r="Y360" s="30"/>
      <c r="Z360" s="30"/>
      <c r="AA360" s="30"/>
      <c r="AB360" s="30"/>
      <c r="AC360" s="30"/>
      <c r="AD360" s="30"/>
      <c r="AE360" s="30"/>
      <c r="AR360" s="153" t="s">
        <v>144</v>
      </c>
      <c r="AT360" s="153" t="s">
        <v>139</v>
      </c>
      <c r="AU360" s="153" t="s">
        <v>87</v>
      </c>
      <c r="AY360" s="17" t="s">
        <v>136</v>
      </c>
      <c r="BE360" s="154">
        <f>IF(N360="základní",J360,0)</f>
        <v>0</v>
      </c>
      <c r="BF360" s="154">
        <f>IF(N360="snížená",J360,0)</f>
        <v>0</v>
      </c>
      <c r="BG360" s="154">
        <f>IF(N360="zákl. přenesená",J360,0)</f>
        <v>0</v>
      </c>
      <c r="BH360" s="154">
        <f>IF(N360="sníž. přenesená",J360,0)</f>
        <v>0</v>
      </c>
      <c r="BI360" s="154">
        <f>IF(N360="nulová",J360,0)</f>
        <v>0</v>
      </c>
      <c r="BJ360" s="17" t="s">
        <v>84</v>
      </c>
      <c r="BK360" s="154">
        <f>ROUND(I360*H360,2)</f>
        <v>0</v>
      </c>
      <c r="BL360" s="17" t="s">
        <v>144</v>
      </c>
      <c r="BM360" s="153" t="s">
        <v>549</v>
      </c>
    </row>
    <row r="361" spans="1:65" s="2" customFormat="1" ht="16.5" customHeight="1">
      <c r="A361" s="30"/>
      <c r="B361" s="142"/>
      <c r="C361" s="183" t="s">
        <v>492</v>
      </c>
      <c r="D361" s="183" t="s">
        <v>403</v>
      </c>
      <c r="E361" s="184" t="s">
        <v>550</v>
      </c>
      <c r="F361" s="185" t="s">
        <v>551</v>
      </c>
      <c r="G361" s="186" t="s">
        <v>194</v>
      </c>
      <c r="H361" s="187">
        <v>173.54300000000001</v>
      </c>
      <c r="I361" s="188">
        <v>0</v>
      </c>
      <c r="J361" s="188">
        <f>ROUND(I361*H361,2)</f>
        <v>0</v>
      </c>
      <c r="K361" s="185" t="s">
        <v>143</v>
      </c>
      <c r="L361" s="189"/>
      <c r="M361" s="190" t="s">
        <v>1</v>
      </c>
      <c r="N361" s="191" t="s">
        <v>45</v>
      </c>
      <c r="O361" s="151">
        <v>0</v>
      </c>
      <c r="P361" s="151">
        <f>O361*H361</f>
        <v>0</v>
      </c>
      <c r="Q361" s="151">
        <v>0</v>
      </c>
      <c r="R361" s="151">
        <f>Q361*H361</f>
        <v>0</v>
      </c>
      <c r="S361" s="151">
        <v>0</v>
      </c>
      <c r="T361" s="152">
        <f>S361*H361</f>
        <v>0</v>
      </c>
      <c r="U361" s="30"/>
      <c r="V361" s="30"/>
      <c r="W361" s="30"/>
      <c r="X361" s="30"/>
      <c r="Y361" s="30"/>
      <c r="Z361" s="30"/>
      <c r="AA361" s="30"/>
      <c r="AB361" s="30"/>
      <c r="AC361" s="30"/>
      <c r="AD361" s="30"/>
      <c r="AE361" s="30"/>
      <c r="AR361" s="153" t="s">
        <v>178</v>
      </c>
      <c r="AT361" s="153" t="s">
        <v>403</v>
      </c>
      <c r="AU361" s="153" t="s">
        <v>87</v>
      </c>
      <c r="AY361" s="17" t="s">
        <v>136</v>
      </c>
      <c r="BE361" s="154">
        <f>IF(N361="základní",J361,0)</f>
        <v>0</v>
      </c>
      <c r="BF361" s="154">
        <f>IF(N361="snížená",J361,0)</f>
        <v>0</v>
      </c>
      <c r="BG361" s="154">
        <f>IF(N361="zákl. přenesená",J361,0)</f>
        <v>0</v>
      </c>
      <c r="BH361" s="154">
        <f>IF(N361="sníž. přenesená",J361,0)</f>
        <v>0</v>
      </c>
      <c r="BI361" s="154">
        <f>IF(N361="nulová",J361,0)</f>
        <v>0</v>
      </c>
      <c r="BJ361" s="17" t="s">
        <v>84</v>
      </c>
      <c r="BK361" s="154">
        <f>ROUND(I361*H361,2)</f>
        <v>0</v>
      </c>
      <c r="BL361" s="17" t="s">
        <v>144</v>
      </c>
      <c r="BM361" s="153" t="s">
        <v>552</v>
      </c>
    </row>
    <row r="362" spans="1:65" s="13" customFormat="1">
      <c r="B362" s="155"/>
      <c r="D362" s="156" t="s">
        <v>146</v>
      </c>
      <c r="E362" s="157" t="s">
        <v>1</v>
      </c>
      <c r="F362" s="158" t="s">
        <v>909</v>
      </c>
      <c r="H362" s="159">
        <v>173.54300000000001</v>
      </c>
      <c r="L362" s="155"/>
      <c r="M362" s="160"/>
      <c r="N362" s="161"/>
      <c r="O362" s="161"/>
      <c r="P362" s="161"/>
      <c r="Q362" s="161"/>
      <c r="R362" s="161"/>
      <c r="S362" s="161"/>
      <c r="T362" s="162"/>
      <c r="AT362" s="157" t="s">
        <v>146</v>
      </c>
      <c r="AU362" s="157" t="s">
        <v>87</v>
      </c>
      <c r="AV362" s="13" t="s">
        <v>87</v>
      </c>
      <c r="AW362" s="13" t="s">
        <v>35</v>
      </c>
      <c r="AX362" s="13" t="s">
        <v>80</v>
      </c>
      <c r="AY362" s="157" t="s">
        <v>136</v>
      </c>
    </row>
    <row r="363" spans="1:65" s="14" customFormat="1">
      <c r="B363" s="163"/>
      <c r="D363" s="156" t="s">
        <v>146</v>
      </c>
      <c r="E363" s="164" t="s">
        <v>1</v>
      </c>
      <c r="F363" s="165" t="s">
        <v>148</v>
      </c>
      <c r="H363" s="166">
        <v>170.54300000000001</v>
      </c>
      <c r="L363" s="163"/>
      <c r="M363" s="167"/>
      <c r="N363" s="168"/>
      <c r="O363" s="168"/>
      <c r="P363" s="168"/>
      <c r="Q363" s="168"/>
      <c r="R363" s="168"/>
      <c r="S363" s="168"/>
      <c r="T363" s="169"/>
      <c r="AT363" s="164" t="s">
        <v>146</v>
      </c>
      <c r="AU363" s="164" t="s">
        <v>87</v>
      </c>
      <c r="AV363" s="14" t="s">
        <v>144</v>
      </c>
      <c r="AW363" s="14" t="s">
        <v>35</v>
      </c>
      <c r="AX363" s="14" t="s">
        <v>84</v>
      </c>
      <c r="AY363" s="164" t="s">
        <v>136</v>
      </c>
    </row>
    <row r="364" spans="1:65" s="2" customFormat="1" ht="16.5" customHeight="1">
      <c r="A364" s="30"/>
      <c r="B364" s="142"/>
      <c r="C364" s="143" t="s">
        <v>553</v>
      </c>
      <c r="D364" s="143" t="s">
        <v>139</v>
      </c>
      <c r="E364" s="144" t="s">
        <v>554</v>
      </c>
      <c r="F364" s="145" t="s">
        <v>555</v>
      </c>
      <c r="G364" s="146" t="s">
        <v>194</v>
      </c>
      <c r="H364" s="147">
        <v>48.36</v>
      </c>
      <c r="I364" s="148">
        <v>0</v>
      </c>
      <c r="J364" s="148">
        <f>ROUND(I364*H364,2)</f>
        <v>0</v>
      </c>
      <c r="K364" s="145" t="s">
        <v>143</v>
      </c>
      <c r="L364" s="31"/>
      <c r="M364" s="149" t="s">
        <v>1</v>
      </c>
      <c r="N364" s="150" t="s">
        <v>45</v>
      </c>
      <c r="O364" s="151">
        <v>0</v>
      </c>
      <c r="P364" s="151">
        <f>O364*H364</f>
        <v>0</v>
      </c>
      <c r="Q364" s="151">
        <v>0</v>
      </c>
      <c r="R364" s="151">
        <f>Q364*H364</f>
        <v>0</v>
      </c>
      <c r="S364" s="151">
        <v>0</v>
      </c>
      <c r="T364" s="152">
        <f>S364*H364</f>
        <v>0</v>
      </c>
      <c r="U364" s="30"/>
      <c r="V364" s="30"/>
      <c r="W364" s="30"/>
      <c r="X364" s="30"/>
      <c r="Y364" s="30"/>
      <c r="Z364" s="30"/>
      <c r="AA364" s="30"/>
      <c r="AB364" s="30"/>
      <c r="AC364" s="30"/>
      <c r="AD364" s="30"/>
      <c r="AE364" s="30"/>
      <c r="AR364" s="153" t="s">
        <v>144</v>
      </c>
      <c r="AT364" s="153" t="s">
        <v>139</v>
      </c>
      <c r="AU364" s="153" t="s">
        <v>87</v>
      </c>
      <c r="AY364" s="17" t="s">
        <v>136</v>
      </c>
      <c r="BE364" s="154">
        <f>IF(N364="základní",J364,0)</f>
        <v>0</v>
      </c>
      <c r="BF364" s="154">
        <f>IF(N364="snížená",J364,0)</f>
        <v>0</v>
      </c>
      <c r="BG364" s="154">
        <f>IF(N364="zákl. přenesená",J364,0)</f>
        <v>0</v>
      </c>
      <c r="BH364" s="154">
        <f>IF(N364="sníž. přenesená",J364,0)</f>
        <v>0</v>
      </c>
      <c r="BI364" s="154">
        <f>IF(N364="nulová",J364,0)</f>
        <v>0</v>
      </c>
      <c r="BJ364" s="17" t="s">
        <v>84</v>
      </c>
      <c r="BK364" s="154">
        <f>ROUND(I364*H364,2)</f>
        <v>0</v>
      </c>
      <c r="BL364" s="17" t="s">
        <v>144</v>
      </c>
      <c r="BM364" s="153" t="s">
        <v>556</v>
      </c>
    </row>
    <row r="365" spans="1:65" s="13" customFormat="1">
      <c r="B365" s="155"/>
      <c r="D365" s="156" t="s">
        <v>146</v>
      </c>
      <c r="E365" s="157" t="s">
        <v>1</v>
      </c>
      <c r="F365" s="158" t="s">
        <v>557</v>
      </c>
      <c r="H365" s="159">
        <v>48.36</v>
      </c>
      <c r="L365" s="155"/>
      <c r="M365" s="160"/>
      <c r="N365" s="161"/>
      <c r="O365" s="161"/>
      <c r="P365" s="161"/>
      <c r="Q365" s="161"/>
      <c r="R365" s="161"/>
      <c r="S365" s="161"/>
      <c r="T365" s="162"/>
      <c r="AT365" s="157" t="s">
        <v>146</v>
      </c>
      <c r="AU365" s="157" t="s">
        <v>87</v>
      </c>
      <c r="AV365" s="13" t="s">
        <v>87</v>
      </c>
      <c r="AW365" s="13" t="s">
        <v>35</v>
      </c>
      <c r="AX365" s="13" t="s">
        <v>80</v>
      </c>
      <c r="AY365" s="157" t="s">
        <v>136</v>
      </c>
    </row>
    <row r="366" spans="1:65" s="14" customFormat="1">
      <c r="B366" s="163"/>
      <c r="D366" s="156" t="s">
        <v>146</v>
      </c>
      <c r="E366" s="164" t="s">
        <v>1</v>
      </c>
      <c r="F366" s="165" t="s">
        <v>148</v>
      </c>
      <c r="H366" s="166">
        <v>48.36</v>
      </c>
      <c r="L366" s="163"/>
      <c r="M366" s="167"/>
      <c r="N366" s="168"/>
      <c r="O366" s="168"/>
      <c r="P366" s="168"/>
      <c r="Q366" s="168"/>
      <c r="R366" s="168"/>
      <c r="S366" s="168"/>
      <c r="T366" s="169"/>
      <c r="AT366" s="164" t="s">
        <v>146</v>
      </c>
      <c r="AU366" s="164" t="s">
        <v>87</v>
      </c>
      <c r="AV366" s="14" t="s">
        <v>144</v>
      </c>
      <c r="AW366" s="14" t="s">
        <v>35</v>
      </c>
      <c r="AX366" s="14" t="s">
        <v>84</v>
      </c>
      <c r="AY366" s="164" t="s">
        <v>136</v>
      </c>
    </row>
    <row r="367" spans="1:65" s="2" customFormat="1" ht="16.5" customHeight="1">
      <c r="A367" s="30"/>
      <c r="B367" s="142"/>
      <c r="C367" s="183" t="s">
        <v>353</v>
      </c>
      <c r="D367" s="183" t="s">
        <v>403</v>
      </c>
      <c r="E367" s="184" t="s">
        <v>558</v>
      </c>
      <c r="F367" s="185" t="s">
        <v>559</v>
      </c>
      <c r="G367" s="186" t="s">
        <v>194</v>
      </c>
      <c r="H367" s="187">
        <v>8.2210000000000001</v>
      </c>
      <c r="I367" s="188">
        <v>0</v>
      </c>
      <c r="J367" s="188">
        <f>ROUND(I367*H367,2)</f>
        <v>0</v>
      </c>
      <c r="K367" s="185" t="s">
        <v>143</v>
      </c>
      <c r="L367" s="189"/>
      <c r="M367" s="190" t="s">
        <v>1</v>
      </c>
      <c r="N367" s="191" t="s">
        <v>45</v>
      </c>
      <c r="O367" s="151">
        <v>0</v>
      </c>
      <c r="P367" s="151">
        <f>O367*H367</f>
        <v>0</v>
      </c>
      <c r="Q367" s="151">
        <v>0</v>
      </c>
      <c r="R367" s="151">
        <f>Q367*H367</f>
        <v>0</v>
      </c>
      <c r="S367" s="151">
        <v>0</v>
      </c>
      <c r="T367" s="152">
        <f>S367*H367</f>
        <v>0</v>
      </c>
      <c r="U367" s="30"/>
      <c r="V367" s="30"/>
      <c r="W367" s="30"/>
      <c r="X367" s="30"/>
      <c r="Y367" s="30"/>
      <c r="Z367" s="30"/>
      <c r="AA367" s="30"/>
      <c r="AB367" s="30"/>
      <c r="AC367" s="30"/>
      <c r="AD367" s="30"/>
      <c r="AE367" s="30"/>
      <c r="AR367" s="153" t="s">
        <v>178</v>
      </c>
      <c r="AT367" s="153" t="s">
        <v>403</v>
      </c>
      <c r="AU367" s="153" t="s">
        <v>87</v>
      </c>
      <c r="AY367" s="17" t="s">
        <v>136</v>
      </c>
      <c r="BE367" s="154">
        <f>IF(N367="základní",J367,0)</f>
        <v>0</v>
      </c>
      <c r="BF367" s="154">
        <f>IF(N367="snížená",J367,0)</f>
        <v>0</v>
      </c>
      <c r="BG367" s="154">
        <f>IF(N367="zákl. přenesená",J367,0)</f>
        <v>0</v>
      </c>
      <c r="BH367" s="154">
        <f>IF(N367="sníž. přenesená",J367,0)</f>
        <v>0</v>
      </c>
      <c r="BI367" s="154">
        <f>IF(N367="nulová",J367,0)</f>
        <v>0</v>
      </c>
      <c r="BJ367" s="17" t="s">
        <v>84</v>
      </c>
      <c r="BK367" s="154">
        <f>ROUND(I367*H367,2)</f>
        <v>0</v>
      </c>
      <c r="BL367" s="17" t="s">
        <v>144</v>
      </c>
      <c r="BM367" s="153" t="s">
        <v>560</v>
      </c>
    </row>
    <row r="368" spans="1:65" s="13" customFormat="1">
      <c r="B368" s="155"/>
      <c r="D368" s="156" t="s">
        <v>146</v>
      </c>
      <c r="E368" s="157" t="s">
        <v>1</v>
      </c>
      <c r="F368" s="158" t="s">
        <v>561</v>
      </c>
      <c r="H368" s="159">
        <v>8.2210000000000001</v>
      </c>
      <c r="L368" s="155"/>
      <c r="M368" s="160"/>
      <c r="N368" s="161"/>
      <c r="O368" s="161"/>
      <c r="P368" s="161"/>
      <c r="Q368" s="161"/>
      <c r="R368" s="161"/>
      <c r="S368" s="161"/>
      <c r="T368" s="162"/>
      <c r="AT368" s="157" t="s">
        <v>146</v>
      </c>
      <c r="AU368" s="157" t="s">
        <v>87</v>
      </c>
      <c r="AV368" s="13" t="s">
        <v>87</v>
      </c>
      <c r="AW368" s="13" t="s">
        <v>35</v>
      </c>
      <c r="AX368" s="13" t="s">
        <v>80</v>
      </c>
      <c r="AY368" s="157" t="s">
        <v>136</v>
      </c>
    </row>
    <row r="369" spans="1:65" s="14" customFormat="1">
      <c r="B369" s="163"/>
      <c r="D369" s="156" t="s">
        <v>146</v>
      </c>
      <c r="E369" s="164" t="s">
        <v>1</v>
      </c>
      <c r="F369" s="165" t="s">
        <v>148</v>
      </c>
      <c r="H369" s="166">
        <v>8.2210000000000001</v>
      </c>
      <c r="L369" s="163"/>
      <c r="M369" s="167"/>
      <c r="N369" s="168"/>
      <c r="O369" s="168"/>
      <c r="P369" s="168"/>
      <c r="Q369" s="168"/>
      <c r="R369" s="168"/>
      <c r="S369" s="168"/>
      <c r="T369" s="169"/>
      <c r="AT369" s="164" t="s">
        <v>146</v>
      </c>
      <c r="AU369" s="164" t="s">
        <v>87</v>
      </c>
      <c r="AV369" s="14" t="s">
        <v>144</v>
      </c>
      <c r="AW369" s="14" t="s">
        <v>35</v>
      </c>
      <c r="AX369" s="14" t="s">
        <v>84</v>
      </c>
      <c r="AY369" s="164" t="s">
        <v>136</v>
      </c>
    </row>
    <row r="370" spans="1:65" s="2" customFormat="1" ht="16.5" customHeight="1">
      <c r="A370" s="30"/>
      <c r="B370" s="142"/>
      <c r="C370" s="143" t="s">
        <v>529</v>
      </c>
      <c r="D370" s="143" t="s">
        <v>139</v>
      </c>
      <c r="E370" s="144" t="s">
        <v>562</v>
      </c>
      <c r="F370" s="145" t="s">
        <v>563</v>
      </c>
      <c r="G370" s="146" t="s">
        <v>194</v>
      </c>
      <c r="H370" s="147">
        <v>68.19</v>
      </c>
      <c r="I370" s="148">
        <v>0</v>
      </c>
      <c r="J370" s="148">
        <f>ROUND(I370*H370,2)</f>
        <v>0</v>
      </c>
      <c r="K370" s="145" t="s">
        <v>143</v>
      </c>
      <c r="L370" s="31"/>
      <c r="M370" s="149" t="s">
        <v>1</v>
      </c>
      <c r="N370" s="150" t="s">
        <v>45</v>
      </c>
      <c r="O370" s="151">
        <v>0</v>
      </c>
      <c r="P370" s="151">
        <f>O370*H370</f>
        <v>0</v>
      </c>
      <c r="Q370" s="151">
        <v>0</v>
      </c>
      <c r="R370" s="151">
        <f>Q370*H370</f>
        <v>0</v>
      </c>
      <c r="S370" s="151">
        <v>0</v>
      </c>
      <c r="T370" s="152">
        <f>S370*H370</f>
        <v>0</v>
      </c>
      <c r="U370" s="30"/>
      <c r="V370" s="30"/>
      <c r="W370" s="30"/>
      <c r="X370" s="30"/>
      <c r="Y370" s="30"/>
      <c r="Z370" s="30"/>
      <c r="AA370" s="30"/>
      <c r="AB370" s="30"/>
      <c r="AC370" s="30"/>
      <c r="AD370" s="30"/>
      <c r="AE370" s="30"/>
      <c r="AR370" s="153" t="s">
        <v>144</v>
      </c>
      <c r="AT370" s="153" t="s">
        <v>139</v>
      </c>
      <c r="AU370" s="153" t="s">
        <v>87</v>
      </c>
      <c r="AY370" s="17" t="s">
        <v>136</v>
      </c>
      <c r="BE370" s="154">
        <f>IF(N370="základní",J370,0)</f>
        <v>0</v>
      </c>
      <c r="BF370" s="154">
        <f>IF(N370="snížená",J370,0)</f>
        <v>0</v>
      </c>
      <c r="BG370" s="154">
        <f>IF(N370="zákl. přenesená",J370,0)</f>
        <v>0</v>
      </c>
      <c r="BH370" s="154">
        <f>IF(N370="sníž. přenesená",J370,0)</f>
        <v>0</v>
      </c>
      <c r="BI370" s="154">
        <f>IF(N370="nulová",J370,0)</f>
        <v>0</v>
      </c>
      <c r="BJ370" s="17" t="s">
        <v>84</v>
      </c>
      <c r="BK370" s="154">
        <f>ROUND(I370*H370,2)</f>
        <v>0</v>
      </c>
      <c r="BL370" s="17" t="s">
        <v>144</v>
      </c>
      <c r="BM370" s="153" t="s">
        <v>564</v>
      </c>
    </row>
    <row r="371" spans="1:65" s="13" customFormat="1">
      <c r="B371" s="155"/>
      <c r="D371" s="156" t="s">
        <v>146</v>
      </c>
      <c r="E371" s="157" t="s">
        <v>1</v>
      </c>
      <c r="F371" s="158" t="s">
        <v>565</v>
      </c>
      <c r="H371" s="159">
        <v>68.19</v>
      </c>
      <c r="L371" s="155"/>
      <c r="M371" s="160"/>
      <c r="N371" s="161"/>
      <c r="O371" s="161"/>
      <c r="P371" s="161"/>
      <c r="Q371" s="161"/>
      <c r="R371" s="161"/>
      <c r="S371" s="161"/>
      <c r="T371" s="162"/>
      <c r="AT371" s="157" t="s">
        <v>146</v>
      </c>
      <c r="AU371" s="157" t="s">
        <v>87</v>
      </c>
      <c r="AV371" s="13" t="s">
        <v>87</v>
      </c>
      <c r="AW371" s="13" t="s">
        <v>35</v>
      </c>
      <c r="AX371" s="13" t="s">
        <v>80</v>
      </c>
      <c r="AY371" s="157" t="s">
        <v>136</v>
      </c>
    </row>
    <row r="372" spans="1:65" s="14" customFormat="1">
      <c r="B372" s="163"/>
      <c r="D372" s="156" t="s">
        <v>146</v>
      </c>
      <c r="E372" s="164" t="s">
        <v>1</v>
      </c>
      <c r="F372" s="165" t="s">
        <v>148</v>
      </c>
      <c r="H372" s="166">
        <v>68.19</v>
      </c>
      <c r="L372" s="163"/>
      <c r="M372" s="167"/>
      <c r="N372" s="168"/>
      <c r="O372" s="168"/>
      <c r="P372" s="168"/>
      <c r="Q372" s="168"/>
      <c r="R372" s="168"/>
      <c r="S372" s="168"/>
      <c r="T372" s="169"/>
      <c r="AT372" s="164" t="s">
        <v>146</v>
      </c>
      <c r="AU372" s="164" t="s">
        <v>87</v>
      </c>
      <c r="AV372" s="14" t="s">
        <v>144</v>
      </c>
      <c r="AW372" s="14" t="s">
        <v>35</v>
      </c>
      <c r="AX372" s="14" t="s">
        <v>84</v>
      </c>
      <c r="AY372" s="164" t="s">
        <v>136</v>
      </c>
    </row>
    <row r="373" spans="1:65" s="2" customFormat="1" ht="16.5" customHeight="1">
      <c r="A373" s="30"/>
      <c r="B373" s="142"/>
      <c r="C373" s="183" t="s">
        <v>566</v>
      </c>
      <c r="D373" s="183" t="s">
        <v>403</v>
      </c>
      <c r="E373" s="184" t="s">
        <v>567</v>
      </c>
      <c r="F373" s="185" t="s">
        <v>568</v>
      </c>
      <c r="G373" s="186" t="s">
        <v>194</v>
      </c>
      <c r="H373" s="187">
        <v>23.184999999999999</v>
      </c>
      <c r="I373" s="188">
        <v>0</v>
      </c>
      <c r="J373" s="188">
        <f>ROUND(I373*H373,2)</f>
        <v>0</v>
      </c>
      <c r="K373" s="185" t="s">
        <v>143</v>
      </c>
      <c r="L373" s="189"/>
      <c r="M373" s="190" t="s">
        <v>1</v>
      </c>
      <c r="N373" s="191" t="s">
        <v>45</v>
      </c>
      <c r="O373" s="151">
        <v>0</v>
      </c>
      <c r="P373" s="151">
        <f>O373*H373</f>
        <v>0</v>
      </c>
      <c r="Q373" s="151">
        <v>0</v>
      </c>
      <c r="R373" s="151">
        <f>Q373*H373</f>
        <v>0</v>
      </c>
      <c r="S373" s="151">
        <v>0</v>
      </c>
      <c r="T373" s="152">
        <f>S373*H373</f>
        <v>0</v>
      </c>
      <c r="U373" s="30"/>
      <c r="V373" s="30"/>
      <c r="W373" s="30"/>
      <c r="X373" s="30"/>
      <c r="Y373" s="30"/>
      <c r="Z373" s="30"/>
      <c r="AA373" s="30"/>
      <c r="AB373" s="30"/>
      <c r="AC373" s="30"/>
      <c r="AD373" s="30"/>
      <c r="AE373" s="30"/>
      <c r="AR373" s="153" t="s">
        <v>178</v>
      </c>
      <c r="AT373" s="153" t="s">
        <v>403</v>
      </c>
      <c r="AU373" s="153" t="s">
        <v>87</v>
      </c>
      <c r="AY373" s="17" t="s">
        <v>136</v>
      </c>
      <c r="BE373" s="154">
        <f>IF(N373="základní",J373,0)</f>
        <v>0</v>
      </c>
      <c r="BF373" s="154">
        <f>IF(N373="snížená",J373,0)</f>
        <v>0</v>
      </c>
      <c r="BG373" s="154">
        <f>IF(N373="zákl. přenesená",J373,0)</f>
        <v>0</v>
      </c>
      <c r="BH373" s="154">
        <f>IF(N373="sníž. přenesená",J373,0)</f>
        <v>0</v>
      </c>
      <c r="BI373" s="154">
        <f>IF(N373="nulová",J373,0)</f>
        <v>0</v>
      </c>
      <c r="BJ373" s="17" t="s">
        <v>84</v>
      </c>
      <c r="BK373" s="154">
        <f>ROUND(I373*H373,2)</f>
        <v>0</v>
      </c>
      <c r="BL373" s="17" t="s">
        <v>144</v>
      </c>
      <c r="BM373" s="153" t="s">
        <v>569</v>
      </c>
    </row>
    <row r="374" spans="1:65" s="13" customFormat="1">
      <c r="B374" s="155"/>
      <c r="D374" s="156" t="s">
        <v>146</v>
      </c>
      <c r="E374" s="157" t="s">
        <v>1</v>
      </c>
      <c r="F374" s="158" t="s">
        <v>570</v>
      </c>
      <c r="H374" s="159">
        <v>23.184999999999999</v>
      </c>
      <c r="L374" s="155"/>
      <c r="M374" s="160"/>
      <c r="N374" s="161"/>
      <c r="O374" s="161"/>
      <c r="P374" s="161"/>
      <c r="Q374" s="161"/>
      <c r="R374" s="161"/>
      <c r="S374" s="161"/>
      <c r="T374" s="162"/>
      <c r="AT374" s="157" t="s">
        <v>146</v>
      </c>
      <c r="AU374" s="157" t="s">
        <v>87</v>
      </c>
      <c r="AV374" s="13" t="s">
        <v>87</v>
      </c>
      <c r="AW374" s="13" t="s">
        <v>35</v>
      </c>
      <c r="AX374" s="13" t="s">
        <v>80</v>
      </c>
      <c r="AY374" s="157" t="s">
        <v>136</v>
      </c>
    </row>
    <row r="375" spans="1:65" s="14" customFormat="1">
      <c r="B375" s="163"/>
      <c r="D375" s="156" t="s">
        <v>146</v>
      </c>
      <c r="E375" s="164" t="s">
        <v>1</v>
      </c>
      <c r="F375" s="165" t="s">
        <v>148</v>
      </c>
      <c r="H375" s="166">
        <v>23.184999999999999</v>
      </c>
      <c r="L375" s="163"/>
      <c r="M375" s="167"/>
      <c r="N375" s="168"/>
      <c r="O375" s="168"/>
      <c r="P375" s="168"/>
      <c r="Q375" s="168"/>
      <c r="R375" s="168"/>
      <c r="S375" s="168"/>
      <c r="T375" s="169"/>
      <c r="AT375" s="164" t="s">
        <v>146</v>
      </c>
      <c r="AU375" s="164" t="s">
        <v>87</v>
      </c>
      <c r="AV375" s="14" t="s">
        <v>144</v>
      </c>
      <c r="AW375" s="14" t="s">
        <v>35</v>
      </c>
      <c r="AX375" s="14" t="s">
        <v>84</v>
      </c>
      <c r="AY375" s="164" t="s">
        <v>136</v>
      </c>
    </row>
    <row r="376" spans="1:65" s="2" customFormat="1" ht="16.5" customHeight="1">
      <c r="A376" s="30"/>
      <c r="B376" s="142"/>
      <c r="C376" s="143" t="s">
        <v>571</v>
      </c>
      <c r="D376" s="143" t="s">
        <v>139</v>
      </c>
      <c r="E376" s="144" t="s">
        <v>572</v>
      </c>
      <c r="F376" s="145" t="s">
        <v>563</v>
      </c>
      <c r="G376" s="146" t="s">
        <v>194</v>
      </c>
      <c r="H376" s="147">
        <v>48.7</v>
      </c>
      <c r="I376" s="148">
        <v>0</v>
      </c>
      <c r="J376" s="148">
        <f>ROUND(I376*H376,2)</f>
        <v>0</v>
      </c>
      <c r="K376" s="145" t="s">
        <v>143</v>
      </c>
      <c r="L376" s="31"/>
      <c r="M376" s="149" t="s">
        <v>1</v>
      </c>
      <c r="N376" s="150" t="s">
        <v>45</v>
      </c>
      <c r="O376" s="151">
        <v>0</v>
      </c>
      <c r="P376" s="151">
        <f>O376*H376</f>
        <v>0</v>
      </c>
      <c r="Q376" s="151">
        <v>0</v>
      </c>
      <c r="R376" s="151">
        <f>Q376*H376</f>
        <v>0</v>
      </c>
      <c r="S376" s="151">
        <v>0</v>
      </c>
      <c r="T376" s="152">
        <f>S376*H376</f>
        <v>0</v>
      </c>
      <c r="U376" s="30"/>
      <c r="V376" s="30"/>
      <c r="W376" s="30"/>
      <c r="X376" s="30"/>
      <c r="Y376" s="30"/>
      <c r="Z376" s="30"/>
      <c r="AA376" s="30"/>
      <c r="AB376" s="30"/>
      <c r="AC376" s="30"/>
      <c r="AD376" s="30"/>
      <c r="AE376" s="30"/>
      <c r="AR376" s="153" t="s">
        <v>144</v>
      </c>
      <c r="AT376" s="153" t="s">
        <v>139</v>
      </c>
      <c r="AU376" s="153" t="s">
        <v>87</v>
      </c>
      <c r="AY376" s="17" t="s">
        <v>136</v>
      </c>
      <c r="BE376" s="154">
        <f>IF(N376="základní",J376,0)</f>
        <v>0</v>
      </c>
      <c r="BF376" s="154">
        <f>IF(N376="snížená",J376,0)</f>
        <v>0</v>
      </c>
      <c r="BG376" s="154">
        <f>IF(N376="zákl. přenesená",J376,0)</f>
        <v>0</v>
      </c>
      <c r="BH376" s="154">
        <f>IF(N376="sníž. přenesená",J376,0)</f>
        <v>0</v>
      </c>
      <c r="BI376" s="154">
        <f>IF(N376="nulová",J376,0)</f>
        <v>0</v>
      </c>
      <c r="BJ376" s="17" t="s">
        <v>84</v>
      </c>
      <c r="BK376" s="154">
        <f>ROUND(I376*H376,2)</f>
        <v>0</v>
      </c>
      <c r="BL376" s="17" t="s">
        <v>144</v>
      </c>
      <c r="BM376" s="153" t="s">
        <v>573</v>
      </c>
    </row>
    <row r="377" spans="1:65" s="13" customFormat="1">
      <c r="B377" s="155"/>
      <c r="D377" s="156" t="s">
        <v>146</v>
      </c>
      <c r="E377" s="157" t="s">
        <v>1</v>
      </c>
      <c r="F377" s="158" t="s">
        <v>574</v>
      </c>
      <c r="H377" s="159">
        <v>48.7</v>
      </c>
      <c r="L377" s="155"/>
      <c r="M377" s="160"/>
      <c r="N377" s="161"/>
      <c r="O377" s="161"/>
      <c r="P377" s="161"/>
      <c r="Q377" s="161"/>
      <c r="R377" s="161"/>
      <c r="S377" s="161"/>
      <c r="T377" s="162"/>
      <c r="AT377" s="157" t="s">
        <v>146</v>
      </c>
      <c r="AU377" s="157" t="s">
        <v>87</v>
      </c>
      <c r="AV377" s="13" t="s">
        <v>87</v>
      </c>
      <c r="AW377" s="13" t="s">
        <v>35</v>
      </c>
      <c r="AX377" s="13" t="s">
        <v>80</v>
      </c>
      <c r="AY377" s="157" t="s">
        <v>136</v>
      </c>
    </row>
    <row r="378" spans="1:65" s="14" customFormat="1">
      <c r="B378" s="163"/>
      <c r="D378" s="156" t="s">
        <v>146</v>
      </c>
      <c r="E378" s="164" t="s">
        <v>1</v>
      </c>
      <c r="F378" s="165" t="s">
        <v>148</v>
      </c>
      <c r="H378" s="166">
        <v>48.7</v>
      </c>
      <c r="L378" s="163"/>
      <c r="M378" s="167"/>
      <c r="N378" s="168"/>
      <c r="O378" s="168"/>
      <c r="P378" s="168"/>
      <c r="Q378" s="168"/>
      <c r="R378" s="168"/>
      <c r="S378" s="168"/>
      <c r="T378" s="169"/>
      <c r="AT378" s="164" t="s">
        <v>146</v>
      </c>
      <c r="AU378" s="164" t="s">
        <v>87</v>
      </c>
      <c r="AV378" s="14" t="s">
        <v>144</v>
      </c>
      <c r="AW378" s="14" t="s">
        <v>35</v>
      </c>
      <c r="AX378" s="14" t="s">
        <v>84</v>
      </c>
      <c r="AY378" s="164" t="s">
        <v>136</v>
      </c>
    </row>
    <row r="379" spans="1:65" s="2" customFormat="1" ht="16.5" customHeight="1">
      <c r="A379" s="30"/>
      <c r="B379" s="142"/>
      <c r="C379" s="183" t="s">
        <v>394</v>
      </c>
      <c r="D379" s="183" t="s">
        <v>403</v>
      </c>
      <c r="E379" s="184" t="s">
        <v>575</v>
      </c>
      <c r="F379" s="185" t="s">
        <v>576</v>
      </c>
      <c r="G379" s="186" t="s">
        <v>194</v>
      </c>
      <c r="H379" s="187">
        <v>49.673999999999999</v>
      </c>
      <c r="I379" s="188">
        <v>0</v>
      </c>
      <c r="J379" s="188">
        <f>ROUND(I379*H379,2)</f>
        <v>0</v>
      </c>
      <c r="K379" s="185" t="s">
        <v>143</v>
      </c>
      <c r="L379" s="189"/>
      <c r="M379" s="190" t="s">
        <v>1</v>
      </c>
      <c r="N379" s="191" t="s">
        <v>45</v>
      </c>
      <c r="O379" s="151">
        <v>0</v>
      </c>
      <c r="P379" s="151">
        <f>O379*H379</f>
        <v>0</v>
      </c>
      <c r="Q379" s="151">
        <v>0</v>
      </c>
      <c r="R379" s="151">
        <f>Q379*H379</f>
        <v>0</v>
      </c>
      <c r="S379" s="151">
        <v>0</v>
      </c>
      <c r="T379" s="152">
        <f>S379*H379</f>
        <v>0</v>
      </c>
      <c r="U379" s="30"/>
      <c r="V379" s="30"/>
      <c r="W379" s="30"/>
      <c r="X379" s="30"/>
      <c r="Y379" s="30"/>
      <c r="Z379" s="30"/>
      <c r="AA379" s="30"/>
      <c r="AB379" s="30"/>
      <c r="AC379" s="30"/>
      <c r="AD379" s="30"/>
      <c r="AE379" s="30"/>
      <c r="AR379" s="153" t="s">
        <v>178</v>
      </c>
      <c r="AT379" s="153" t="s">
        <v>403</v>
      </c>
      <c r="AU379" s="153" t="s">
        <v>87</v>
      </c>
      <c r="AY379" s="17" t="s">
        <v>136</v>
      </c>
      <c r="BE379" s="154">
        <f>IF(N379="základní",J379,0)</f>
        <v>0</v>
      </c>
      <c r="BF379" s="154">
        <f>IF(N379="snížená",J379,0)</f>
        <v>0</v>
      </c>
      <c r="BG379" s="154">
        <f>IF(N379="zákl. přenesená",J379,0)</f>
        <v>0</v>
      </c>
      <c r="BH379" s="154">
        <f>IF(N379="sníž. přenesená",J379,0)</f>
        <v>0</v>
      </c>
      <c r="BI379" s="154">
        <f>IF(N379="nulová",J379,0)</f>
        <v>0</v>
      </c>
      <c r="BJ379" s="17" t="s">
        <v>84</v>
      </c>
      <c r="BK379" s="154">
        <f>ROUND(I379*H379,2)</f>
        <v>0</v>
      </c>
      <c r="BL379" s="17" t="s">
        <v>144</v>
      </c>
      <c r="BM379" s="153" t="s">
        <v>577</v>
      </c>
    </row>
    <row r="380" spans="1:65" s="13" customFormat="1">
      <c r="B380" s="155"/>
      <c r="D380" s="156" t="s">
        <v>146</v>
      </c>
      <c r="E380" s="157" t="s">
        <v>1</v>
      </c>
      <c r="F380" s="158" t="s">
        <v>578</v>
      </c>
      <c r="H380" s="159">
        <v>49.673999999999999</v>
      </c>
      <c r="L380" s="155"/>
      <c r="M380" s="160"/>
      <c r="N380" s="161"/>
      <c r="O380" s="161"/>
      <c r="P380" s="161"/>
      <c r="Q380" s="161"/>
      <c r="R380" s="161"/>
      <c r="S380" s="161"/>
      <c r="T380" s="162"/>
      <c r="AT380" s="157" t="s">
        <v>146</v>
      </c>
      <c r="AU380" s="157" t="s">
        <v>87</v>
      </c>
      <c r="AV380" s="13" t="s">
        <v>87</v>
      </c>
      <c r="AW380" s="13" t="s">
        <v>35</v>
      </c>
      <c r="AX380" s="13" t="s">
        <v>80</v>
      </c>
      <c r="AY380" s="157" t="s">
        <v>136</v>
      </c>
    </row>
    <row r="381" spans="1:65" s="14" customFormat="1">
      <c r="B381" s="163"/>
      <c r="D381" s="156" t="s">
        <v>146</v>
      </c>
      <c r="E381" s="164" t="s">
        <v>1</v>
      </c>
      <c r="F381" s="165" t="s">
        <v>148</v>
      </c>
      <c r="H381" s="166">
        <v>49.673999999999999</v>
      </c>
      <c r="L381" s="163"/>
      <c r="M381" s="167"/>
      <c r="N381" s="168"/>
      <c r="O381" s="168"/>
      <c r="P381" s="168"/>
      <c r="Q381" s="168"/>
      <c r="R381" s="168"/>
      <c r="S381" s="168"/>
      <c r="T381" s="169"/>
      <c r="AT381" s="164" t="s">
        <v>146</v>
      </c>
      <c r="AU381" s="164" t="s">
        <v>87</v>
      </c>
      <c r="AV381" s="14" t="s">
        <v>144</v>
      </c>
      <c r="AW381" s="14" t="s">
        <v>35</v>
      </c>
      <c r="AX381" s="14" t="s">
        <v>84</v>
      </c>
      <c r="AY381" s="164" t="s">
        <v>136</v>
      </c>
    </row>
    <row r="382" spans="1:65" s="2" customFormat="1" ht="16.5" customHeight="1">
      <c r="A382" s="30"/>
      <c r="B382" s="142"/>
      <c r="C382" s="143" t="s">
        <v>579</v>
      </c>
      <c r="D382" s="143" t="s">
        <v>139</v>
      </c>
      <c r="E382" s="144" t="s">
        <v>580</v>
      </c>
      <c r="F382" s="145" t="s">
        <v>581</v>
      </c>
      <c r="G382" s="146" t="s">
        <v>194</v>
      </c>
      <c r="H382" s="147">
        <v>20.5</v>
      </c>
      <c r="I382" s="148">
        <v>0</v>
      </c>
      <c r="J382" s="148">
        <f>ROUND(I382*H382,2)</f>
        <v>0</v>
      </c>
      <c r="K382" s="145" t="s">
        <v>143</v>
      </c>
      <c r="L382" s="31"/>
      <c r="M382" s="149" t="s">
        <v>1</v>
      </c>
      <c r="N382" s="150" t="s">
        <v>45</v>
      </c>
      <c r="O382" s="151">
        <v>0</v>
      </c>
      <c r="P382" s="151">
        <f>O382*H382</f>
        <v>0</v>
      </c>
      <c r="Q382" s="151">
        <v>0</v>
      </c>
      <c r="R382" s="151">
        <f>Q382*H382</f>
        <v>0</v>
      </c>
      <c r="S382" s="151">
        <v>0</v>
      </c>
      <c r="T382" s="152">
        <f>S382*H382</f>
        <v>0</v>
      </c>
      <c r="U382" s="30"/>
      <c r="V382" s="30"/>
      <c r="W382" s="30"/>
      <c r="X382" s="30"/>
      <c r="Y382" s="30"/>
      <c r="Z382" s="30"/>
      <c r="AA382" s="30"/>
      <c r="AB382" s="30"/>
      <c r="AC382" s="30"/>
      <c r="AD382" s="30"/>
      <c r="AE382" s="30"/>
      <c r="AR382" s="153" t="s">
        <v>144</v>
      </c>
      <c r="AT382" s="153" t="s">
        <v>139</v>
      </c>
      <c r="AU382" s="153" t="s">
        <v>87</v>
      </c>
      <c r="AY382" s="17" t="s">
        <v>136</v>
      </c>
      <c r="BE382" s="154">
        <f>IF(N382="základní",J382,0)</f>
        <v>0</v>
      </c>
      <c r="BF382" s="154">
        <f>IF(N382="snížená",J382,0)</f>
        <v>0</v>
      </c>
      <c r="BG382" s="154">
        <f>IF(N382="zákl. přenesená",J382,0)</f>
        <v>0</v>
      </c>
      <c r="BH382" s="154">
        <f>IF(N382="sníž. přenesená",J382,0)</f>
        <v>0</v>
      </c>
      <c r="BI382" s="154">
        <f>IF(N382="nulová",J382,0)</f>
        <v>0</v>
      </c>
      <c r="BJ382" s="17" t="s">
        <v>84</v>
      </c>
      <c r="BK382" s="154">
        <f>ROUND(I382*H382,2)</f>
        <v>0</v>
      </c>
      <c r="BL382" s="17" t="s">
        <v>144</v>
      </c>
      <c r="BM382" s="153" t="s">
        <v>582</v>
      </c>
    </row>
    <row r="383" spans="1:65" s="13" customFormat="1">
      <c r="B383" s="155"/>
      <c r="D383" s="156" t="s">
        <v>146</v>
      </c>
      <c r="E383" s="157" t="s">
        <v>1</v>
      </c>
      <c r="F383" s="158" t="s">
        <v>583</v>
      </c>
      <c r="H383" s="159">
        <v>20.5</v>
      </c>
      <c r="L383" s="155"/>
      <c r="M383" s="160"/>
      <c r="N383" s="161"/>
      <c r="O383" s="161"/>
      <c r="P383" s="161"/>
      <c r="Q383" s="161"/>
      <c r="R383" s="161"/>
      <c r="S383" s="161"/>
      <c r="T383" s="162"/>
      <c r="AT383" s="157" t="s">
        <v>146</v>
      </c>
      <c r="AU383" s="157" t="s">
        <v>87</v>
      </c>
      <c r="AV383" s="13" t="s">
        <v>87</v>
      </c>
      <c r="AW383" s="13" t="s">
        <v>35</v>
      </c>
      <c r="AX383" s="13" t="s">
        <v>80</v>
      </c>
      <c r="AY383" s="157" t="s">
        <v>136</v>
      </c>
    </row>
    <row r="384" spans="1:65" s="14" customFormat="1">
      <c r="B384" s="163"/>
      <c r="D384" s="156" t="s">
        <v>146</v>
      </c>
      <c r="E384" s="164" t="s">
        <v>1</v>
      </c>
      <c r="F384" s="165" t="s">
        <v>148</v>
      </c>
      <c r="H384" s="166">
        <v>20.5</v>
      </c>
      <c r="L384" s="163"/>
      <c r="M384" s="167"/>
      <c r="N384" s="168"/>
      <c r="O384" s="168"/>
      <c r="P384" s="168"/>
      <c r="Q384" s="168"/>
      <c r="R384" s="168"/>
      <c r="S384" s="168"/>
      <c r="T384" s="169"/>
      <c r="AT384" s="164" t="s">
        <v>146</v>
      </c>
      <c r="AU384" s="164" t="s">
        <v>87</v>
      </c>
      <c r="AV384" s="14" t="s">
        <v>144</v>
      </c>
      <c r="AW384" s="14" t="s">
        <v>35</v>
      </c>
      <c r="AX384" s="14" t="s">
        <v>84</v>
      </c>
      <c r="AY384" s="164" t="s">
        <v>136</v>
      </c>
    </row>
    <row r="385" spans="1:65" s="2" customFormat="1" ht="16.5" customHeight="1">
      <c r="A385" s="30"/>
      <c r="B385" s="142"/>
      <c r="C385" s="183" t="s">
        <v>584</v>
      </c>
      <c r="D385" s="183" t="s">
        <v>403</v>
      </c>
      <c r="E385" s="184" t="s">
        <v>585</v>
      </c>
      <c r="F385" s="185" t="s">
        <v>586</v>
      </c>
      <c r="G385" s="186" t="s">
        <v>194</v>
      </c>
      <c r="H385" s="187">
        <v>20.91</v>
      </c>
      <c r="I385" s="188">
        <v>0</v>
      </c>
      <c r="J385" s="188">
        <f>ROUND(I385*H385,2)</f>
        <v>0</v>
      </c>
      <c r="K385" s="185" t="s">
        <v>143</v>
      </c>
      <c r="L385" s="189"/>
      <c r="M385" s="190" t="s">
        <v>1</v>
      </c>
      <c r="N385" s="191" t="s">
        <v>45</v>
      </c>
      <c r="O385" s="151">
        <v>0</v>
      </c>
      <c r="P385" s="151">
        <f>O385*H385</f>
        <v>0</v>
      </c>
      <c r="Q385" s="151">
        <v>0</v>
      </c>
      <c r="R385" s="151">
        <f>Q385*H385</f>
        <v>0</v>
      </c>
      <c r="S385" s="151">
        <v>0</v>
      </c>
      <c r="T385" s="152">
        <f>S385*H385</f>
        <v>0</v>
      </c>
      <c r="U385" s="30"/>
      <c r="V385" s="30"/>
      <c r="W385" s="30"/>
      <c r="X385" s="30"/>
      <c r="Y385" s="30"/>
      <c r="Z385" s="30"/>
      <c r="AA385" s="30"/>
      <c r="AB385" s="30"/>
      <c r="AC385" s="30"/>
      <c r="AD385" s="30"/>
      <c r="AE385" s="30"/>
      <c r="AR385" s="153" t="s">
        <v>178</v>
      </c>
      <c r="AT385" s="153" t="s">
        <v>403</v>
      </c>
      <c r="AU385" s="153" t="s">
        <v>87</v>
      </c>
      <c r="AY385" s="17" t="s">
        <v>136</v>
      </c>
      <c r="BE385" s="154">
        <f>IF(N385="základní",J385,0)</f>
        <v>0</v>
      </c>
      <c r="BF385" s="154">
        <f>IF(N385="snížená",J385,0)</f>
        <v>0</v>
      </c>
      <c r="BG385" s="154">
        <f>IF(N385="zákl. přenesená",J385,0)</f>
        <v>0</v>
      </c>
      <c r="BH385" s="154">
        <f>IF(N385="sníž. přenesená",J385,0)</f>
        <v>0</v>
      </c>
      <c r="BI385" s="154">
        <f>IF(N385="nulová",J385,0)</f>
        <v>0</v>
      </c>
      <c r="BJ385" s="17" t="s">
        <v>84</v>
      </c>
      <c r="BK385" s="154">
        <f>ROUND(I385*H385,2)</f>
        <v>0</v>
      </c>
      <c r="BL385" s="17" t="s">
        <v>144</v>
      </c>
      <c r="BM385" s="153" t="s">
        <v>587</v>
      </c>
    </row>
    <row r="386" spans="1:65" s="13" customFormat="1">
      <c r="B386" s="155"/>
      <c r="D386" s="156" t="s">
        <v>146</v>
      </c>
      <c r="E386" s="157" t="s">
        <v>1</v>
      </c>
      <c r="F386" s="158" t="s">
        <v>588</v>
      </c>
      <c r="H386" s="159">
        <v>20.91</v>
      </c>
      <c r="L386" s="155"/>
      <c r="M386" s="160"/>
      <c r="N386" s="161"/>
      <c r="O386" s="161"/>
      <c r="P386" s="161"/>
      <c r="Q386" s="161"/>
      <c r="R386" s="161"/>
      <c r="S386" s="161"/>
      <c r="T386" s="162"/>
      <c r="AT386" s="157" t="s">
        <v>146</v>
      </c>
      <c r="AU386" s="157" t="s">
        <v>87</v>
      </c>
      <c r="AV386" s="13" t="s">
        <v>87</v>
      </c>
      <c r="AW386" s="13" t="s">
        <v>35</v>
      </c>
      <c r="AX386" s="13" t="s">
        <v>80</v>
      </c>
      <c r="AY386" s="157" t="s">
        <v>136</v>
      </c>
    </row>
    <row r="387" spans="1:65" s="14" customFormat="1">
      <c r="B387" s="163"/>
      <c r="D387" s="156" t="s">
        <v>146</v>
      </c>
      <c r="E387" s="164" t="s">
        <v>1</v>
      </c>
      <c r="F387" s="165" t="s">
        <v>148</v>
      </c>
      <c r="H387" s="166">
        <v>20.91</v>
      </c>
      <c r="L387" s="163"/>
      <c r="M387" s="167"/>
      <c r="N387" s="168"/>
      <c r="O387" s="168"/>
      <c r="P387" s="168"/>
      <c r="Q387" s="168"/>
      <c r="R387" s="168"/>
      <c r="S387" s="168"/>
      <c r="T387" s="169"/>
      <c r="AT387" s="164" t="s">
        <v>146</v>
      </c>
      <c r="AU387" s="164" t="s">
        <v>87</v>
      </c>
      <c r="AV387" s="14" t="s">
        <v>144</v>
      </c>
      <c r="AW387" s="14" t="s">
        <v>35</v>
      </c>
      <c r="AX387" s="14" t="s">
        <v>84</v>
      </c>
      <c r="AY387" s="164" t="s">
        <v>136</v>
      </c>
    </row>
    <row r="388" spans="1:65" s="2" customFormat="1" ht="16.5" customHeight="1">
      <c r="A388" s="30"/>
      <c r="B388" s="142"/>
      <c r="C388" s="143" t="s">
        <v>589</v>
      </c>
      <c r="D388" s="143" t="s">
        <v>139</v>
      </c>
      <c r="E388" s="144" t="s">
        <v>590</v>
      </c>
      <c r="F388" s="145" t="s">
        <v>581</v>
      </c>
      <c r="G388" s="146" t="s">
        <v>194</v>
      </c>
      <c r="H388" s="147">
        <v>30.99</v>
      </c>
      <c r="I388" s="148">
        <v>0</v>
      </c>
      <c r="J388" s="148">
        <f>ROUND(I388*H388,2)</f>
        <v>0</v>
      </c>
      <c r="K388" s="145" t="s">
        <v>143</v>
      </c>
      <c r="L388" s="31"/>
      <c r="M388" s="149" t="s">
        <v>1</v>
      </c>
      <c r="N388" s="150" t="s">
        <v>45</v>
      </c>
      <c r="O388" s="151">
        <v>0</v>
      </c>
      <c r="P388" s="151">
        <f>O388*H388</f>
        <v>0</v>
      </c>
      <c r="Q388" s="151">
        <v>0</v>
      </c>
      <c r="R388" s="151">
        <f>Q388*H388</f>
        <v>0</v>
      </c>
      <c r="S388" s="151">
        <v>0</v>
      </c>
      <c r="T388" s="152">
        <f>S388*H388</f>
        <v>0</v>
      </c>
      <c r="U388" s="30"/>
      <c r="V388" s="30"/>
      <c r="W388" s="30"/>
      <c r="X388" s="30"/>
      <c r="Y388" s="30"/>
      <c r="Z388" s="30"/>
      <c r="AA388" s="30"/>
      <c r="AB388" s="30"/>
      <c r="AC388" s="30"/>
      <c r="AD388" s="30"/>
      <c r="AE388" s="30"/>
      <c r="AR388" s="153" t="s">
        <v>144</v>
      </c>
      <c r="AT388" s="153" t="s">
        <v>139</v>
      </c>
      <c r="AU388" s="153" t="s">
        <v>87</v>
      </c>
      <c r="AY388" s="17" t="s">
        <v>136</v>
      </c>
      <c r="BE388" s="154">
        <f>IF(N388="základní",J388,0)</f>
        <v>0</v>
      </c>
      <c r="BF388" s="154">
        <f>IF(N388="snížená",J388,0)</f>
        <v>0</v>
      </c>
      <c r="BG388" s="154">
        <f>IF(N388="zákl. přenesená",J388,0)</f>
        <v>0</v>
      </c>
      <c r="BH388" s="154">
        <f>IF(N388="sníž. přenesená",J388,0)</f>
        <v>0</v>
      </c>
      <c r="BI388" s="154">
        <f>IF(N388="nulová",J388,0)</f>
        <v>0</v>
      </c>
      <c r="BJ388" s="17" t="s">
        <v>84</v>
      </c>
      <c r="BK388" s="154">
        <f>ROUND(I388*H388,2)</f>
        <v>0</v>
      </c>
      <c r="BL388" s="17" t="s">
        <v>144</v>
      </c>
      <c r="BM388" s="153" t="s">
        <v>591</v>
      </c>
    </row>
    <row r="389" spans="1:65" s="13" customFormat="1">
      <c r="B389" s="155"/>
      <c r="D389" s="156" t="s">
        <v>146</v>
      </c>
      <c r="E389" s="157" t="s">
        <v>1</v>
      </c>
      <c r="F389" s="158" t="s">
        <v>592</v>
      </c>
      <c r="H389" s="159">
        <v>30.99</v>
      </c>
      <c r="L389" s="155"/>
      <c r="M389" s="160"/>
      <c r="N389" s="161"/>
      <c r="O389" s="161"/>
      <c r="P389" s="161"/>
      <c r="Q389" s="161"/>
      <c r="R389" s="161"/>
      <c r="S389" s="161"/>
      <c r="T389" s="162"/>
      <c r="AT389" s="157" t="s">
        <v>146</v>
      </c>
      <c r="AU389" s="157" t="s">
        <v>87</v>
      </c>
      <c r="AV389" s="13" t="s">
        <v>87</v>
      </c>
      <c r="AW389" s="13" t="s">
        <v>35</v>
      </c>
      <c r="AX389" s="13" t="s">
        <v>80</v>
      </c>
      <c r="AY389" s="157" t="s">
        <v>136</v>
      </c>
    </row>
    <row r="390" spans="1:65" s="14" customFormat="1">
      <c r="B390" s="163"/>
      <c r="D390" s="156" t="s">
        <v>146</v>
      </c>
      <c r="E390" s="164" t="s">
        <v>1</v>
      </c>
      <c r="F390" s="165" t="s">
        <v>148</v>
      </c>
      <c r="H390" s="166">
        <v>30.99</v>
      </c>
      <c r="L390" s="163"/>
      <c r="M390" s="167"/>
      <c r="N390" s="168"/>
      <c r="O390" s="168"/>
      <c r="P390" s="168"/>
      <c r="Q390" s="168"/>
      <c r="R390" s="168"/>
      <c r="S390" s="168"/>
      <c r="T390" s="169"/>
      <c r="AT390" s="164" t="s">
        <v>146</v>
      </c>
      <c r="AU390" s="164" t="s">
        <v>87</v>
      </c>
      <c r="AV390" s="14" t="s">
        <v>144</v>
      </c>
      <c r="AW390" s="14" t="s">
        <v>35</v>
      </c>
      <c r="AX390" s="14" t="s">
        <v>84</v>
      </c>
      <c r="AY390" s="164" t="s">
        <v>136</v>
      </c>
    </row>
    <row r="391" spans="1:65" s="2" customFormat="1" ht="16.5" customHeight="1">
      <c r="A391" s="30"/>
      <c r="B391" s="142"/>
      <c r="C391" s="183" t="s">
        <v>398</v>
      </c>
      <c r="D391" s="183" t="s">
        <v>403</v>
      </c>
      <c r="E391" s="184" t="s">
        <v>593</v>
      </c>
      <c r="F391" s="185" t="s">
        <v>594</v>
      </c>
      <c r="G391" s="186" t="s">
        <v>194</v>
      </c>
      <c r="H391" s="187">
        <v>10.537000000000001</v>
      </c>
      <c r="I391" s="188">
        <v>0</v>
      </c>
      <c r="J391" s="188">
        <f>ROUND(I391*H391,2)</f>
        <v>0</v>
      </c>
      <c r="K391" s="185" t="s">
        <v>143</v>
      </c>
      <c r="L391" s="189"/>
      <c r="M391" s="190" t="s">
        <v>1</v>
      </c>
      <c r="N391" s="191" t="s">
        <v>45</v>
      </c>
      <c r="O391" s="151">
        <v>0</v>
      </c>
      <c r="P391" s="151">
        <f>O391*H391</f>
        <v>0</v>
      </c>
      <c r="Q391" s="151">
        <v>0</v>
      </c>
      <c r="R391" s="151">
        <f>Q391*H391</f>
        <v>0</v>
      </c>
      <c r="S391" s="151">
        <v>0</v>
      </c>
      <c r="T391" s="152">
        <f>S391*H391</f>
        <v>0</v>
      </c>
      <c r="U391" s="30"/>
      <c r="V391" s="30"/>
      <c r="W391" s="30"/>
      <c r="X391" s="30"/>
      <c r="Y391" s="30"/>
      <c r="Z391" s="30"/>
      <c r="AA391" s="30"/>
      <c r="AB391" s="30"/>
      <c r="AC391" s="30"/>
      <c r="AD391" s="30"/>
      <c r="AE391" s="30"/>
      <c r="AR391" s="153" t="s">
        <v>178</v>
      </c>
      <c r="AT391" s="153" t="s">
        <v>403</v>
      </c>
      <c r="AU391" s="153" t="s">
        <v>87</v>
      </c>
      <c r="AY391" s="17" t="s">
        <v>136</v>
      </c>
      <c r="BE391" s="154">
        <f>IF(N391="základní",J391,0)</f>
        <v>0</v>
      </c>
      <c r="BF391" s="154">
        <f>IF(N391="snížená",J391,0)</f>
        <v>0</v>
      </c>
      <c r="BG391" s="154">
        <f>IF(N391="zákl. přenesená",J391,0)</f>
        <v>0</v>
      </c>
      <c r="BH391" s="154">
        <f>IF(N391="sníž. přenesená",J391,0)</f>
        <v>0</v>
      </c>
      <c r="BI391" s="154">
        <f>IF(N391="nulová",J391,0)</f>
        <v>0</v>
      </c>
      <c r="BJ391" s="17" t="s">
        <v>84</v>
      </c>
      <c r="BK391" s="154">
        <f>ROUND(I391*H391,2)</f>
        <v>0</v>
      </c>
      <c r="BL391" s="17" t="s">
        <v>144</v>
      </c>
      <c r="BM391" s="153" t="s">
        <v>595</v>
      </c>
    </row>
    <row r="392" spans="1:65" s="13" customFormat="1">
      <c r="B392" s="155"/>
      <c r="D392" s="156" t="s">
        <v>146</v>
      </c>
      <c r="E392" s="157" t="s">
        <v>1</v>
      </c>
      <c r="F392" s="158" t="s">
        <v>596</v>
      </c>
      <c r="H392" s="159">
        <v>10.537000000000001</v>
      </c>
      <c r="L392" s="155"/>
      <c r="M392" s="160"/>
      <c r="N392" s="161"/>
      <c r="O392" s="161"/>
      <c r="P392" s="161"/>
      <c r="Q392" s="161"/>
      <c r="R392" s="161"/>
      <c r="S392" s="161"/>
      <c r="T392" s="162"/>
      <c r="AT392" s="157" t="s">
        <v>146</v>
      </c>
      <c r="AU392" s="157" t="s">
        <v>87</v>
      </c>
      <c r="AV392" s="13" t="s">
        <v>87</v>
      </c>
      <c r="AW392" s="13" t="s">
        <v>35</v>
      </c>
      <c r="AX392" s="13" t="s">
        <v>80</v>
      </c>
      <c r="AY392" s="157" t="s">
        <v>136</v>
      </c>
    </row>
    <row r="393" spans="1:65" s="14" customFormat="1">
      <c r="B393" s="163"/>
      <c r="D393" s="156" t="s">
        <v>146</v>
      </c>
      <c r="E393" s="164" t="s">
        <v>1</v>
      </c>
      <c r="F393" s="165" t="s">
        <v>148</v>
      </c>
      <c r="H393" s="166">
        <v>10.537000000000001</v>
      </c>
      <c r="L393" s="163"/>
      <c r="M393" s="167"/>
      <c r="N393" s="168"/>
      <c r="O393" s="168"/>
      <c r="P393" s="168"/>
      <c r="Q393" s="168"/>
      <c r="R393" s="168"/>
      <c r="S393" s="168"/>
      <c r="T393" s="169"/>
      <c r="AT393" s="164" t="s">
        <v>146</v>
      </c>
      <c r="AU393" s="164" t="s">
        <v>87</v>
      </c>
      <c r="AV393" s="14" t="s">
        <v>144</v>
      </c>
      <c r="AW393" s="14" t="s">
        <v>35</v>
      </c>
      <c r="AX393" s="14" t="s">
        <v>84</v>
      </c>
      <c r="AY393" s="164" t="s">
        <v>136</v>
      </c>
    </row>
    <row r="394" spans="1:65" s="2" customFormat="1" ht="16.5" customHeight="1">
      <c r="A394" s="30"/>
      <c r="B394" s="142"/>
      <c r="C394" s="143" t="s">
        <v>597</v>
      </c>
      <c r="D394" s="143" t="s">
        <v>139</v>
      </c>
      <c r="E394" s="144" t="s">
        <v>598</v>
      </c>
      <c r="F394" s="145" t="s">
        <v>599</v>
      </c>
      <c r="G394" s="146" t="s">
        <v>600</v>
      </c>
      <c r="H394" s="147">
        <v>1</v>
      </c>
      <c r="I394" s="148">
        <v>0</v>
      </c>
      <c r="J394" s="148">
        <f>ROUND(I394*H394,2)</f>
        <v>0</v>
      </c>
      <c r="K394" s="145" t="s">
        <v>1</v>
      </c>
      <c r="L394" s="31"/>
      <c r="M394" s="149" t="s">
        <v>1</v>
      </c>
      <c r="N394" s="150" t="s">
        <v>45</v>
      </c>
      <c r="O394" s="151">
        <v>0</v>
      </c>
      <c r="P394" s="151">
        <f>O394*H394</f>
        <v>0</v>
      </c>
      <c r="Q394" s="151">
        <v>0</v>
      </c>
      <c r="R394" s="151">
        <f>Q394*H394</f>
        <v>0</v>
      </c>
      <c r="S394" s="151">
        <v>0</v>
      </c>
      <c r="T394" s="152">
        <f>S394*H394</f>
        <v>0</v>
      </c>
      <c r="U394" s="30"/>
      <c r="V394" s="30"/>
      <c r="W394" s="30"/>
      <c r="X394" s="30"/>
      <c r="Y394" s="30"/>
      <c r="Z394" s="30"/>
      <c r="AA394" s="30"/>
      <c r="AB394" s="30"/>
      <c r="AC394" s="30"/>
      <c r="AD394" s="30"/>
      <c r="AE394" s="30"/>
      <c r="AR394" s="153" t="s">
        <v>144</v>
      </c>
      <c r="AT394" s="153" t="s">
        <v>139</v>
      </c>
      <c r="AU394" s="153" t="s">
        <v>87</v>
      </c>
      <c r="AY394" s="17" t="s">
        <v>136</v>
      </c>
      <c r="BE394" s="154">
        <f>IF(N394="základní",J394,0)</f>
        <v>0</v>
      </c>
      <c r="BF394" s="154">
        <f>IF(N394="snížená",J394,0)</f>
        <v>0</v>
      </c>
      <c r="BG394" s="154">
        <f>IF(N394="zákl. přenesená",J394,0)</f>
        <v>0</v>
      </c>
      <c r="BH394" s="154">
        <f>IF(N394="sníž. přenesená",J394,0)</f>
        <v>0</v>
      </c>
      <c r="BI394" s="154">
        <f>IF(N394="nulová",J394,0)</f>
        <v>0</v>
      </c>
      <c r="BJ394" s="17" t="s">
        <v>84</v>
      </c>
      <c r="BK394" s="154">
        <f>ROUND(I394*H394,2)</f>
        <v>0</v>
      </c>
      <c r="BL394" s="17" t="s">
        <v>144</v>
      </c>
      <c r="BM394" s="153" t="s">
        <v>601</v>
      </c>
    </row>
    <row r="395" spans="1:65" s="15" customFormat="1">
      <c r="B395" s="173"/>
      <c r="D395" s="156" t="s">
        <v>146</v>
      </c>
      <c r="E395" s="174" t="s">
        <v>1</v>
      </c>
      <c r="F395" s="175" t="s">
        <v>602</v>
      </c>
      <c r="H395" s="174" t="s">
        <v>1</v>
      </c>
      <c r="L395" s="173"/>
      <c r="M395" s="176"/>
      <c r="N395" s="177"/>
      <c r="O395" s="177"/>
      <c r="P395" s="177"/>
      <c r="Q395" s="177"/>
      <c r="R395" s="177"/>
      <c r="S395" s="177"/>
      <c r="T395" s="178"/>
      <c r="AT395" s="174" t="s">
        <v>146</v>
      </c>
      <c r="AU395" s="174" t="s">
        <v>87</v>
      </c>
      <c r="AV395" s="15" t="s">
        <v>84</v>
      </c>
      <c r="AW395" s="15" t="s">
        <v>35</v>
      </c>
      <c r="AX395" s="15" t="s">
        <v>80</v>
      </c>
      <c r="AY395" s="174" t="s">
        <v>136</v>
      </c>
    </row>
    <row r="396" spans="1:65" s="13" customFormat="1">
      <c r="B396" s="155"/>
      <c r="D396" s="156" t="s">
        <v>146</v>
      </c>
      <c r="E396" s="157" t="s">
        <v>1</v>
      </c>
      <c r="F396" s="158">
        <v>1</v>
      </c>
      <c r="H396" s="159">
        <v>1</v>
      </c>
      <c r="L396" s="155"/>
      <c r="M396" s="160"/>
      <c r="N396" s="161"/>
      <c r="O396" s="161"/>
      <c r="P396" s="161"/>
      <c r="Q396" s="161"/>
      <c r="R396" s="161"/>
      <c r="S396" s="161"/>
      <c r="T396" s="162"/>
      <c r="AT396" s="157" t="s">
        <v>146</v>
      </c>
      <c r="AU396" s="157" t="s">
        <v>87</v>
      </c>
      <c r="AV396" s="13" t="s">
        <v>87</v>
      </c>
      <c r="AW396" s="13" t="s">
        <v>35</v>
      </c>
      <c r="AX396" s="13" t="s">
        <v>80</v>
      </c>
      <c r="AY396" s="157" t="s">
        <v>136</v>
      </c>
    </row>
    <row r="397" spans="1:65" s="14" customFormat="1">
      <c r="B397" s="163"/>
      <c r="D397" s="156" t="s">
        <v>146</v>
      </c>
      <c r="E397" s="164" t="s">
        <v>1</v>
      </c>
      <c r="F397" s="165" t="s">
        <v>148</v>
      </c>
      <c r="H397" s="166">
        <v>1</v>
      </c>
      <c r="L397" s="163"/>
      <c r="M397" s="167"/>
      <c r="N397" s="168"/>
      <c r="O397" s="168"/>
      <c r="P397" s="168"/>
      <c r="Q397" s="168"/>
      <c r="R397" s="168"/>
      <c r="S397" s="168"/>
      <c r="T397" s="169"/>
      <c r="AT397" s="164" t="s">
        <v>146</v>
      </c>
      <c r="AU397" s="164" t="s">
        <v>87</v>
      </c>
      <c r="AV397" s="14" t="s">
        <v>144</v>
      </c>
      <c r="AW397" s="14" t="s">
        <v>35</v>
      </c>
      <c r="AX397" s="14" t="s">
        <v>84</v>
      </c>
      <c r="AY397" s="164" t="s">
        <v>136</v>
      </c>
    </row>
    <row r="398" spans="1:65" s="2" customFormat="1" ht="16.5" customHeight="1">
      <c r="A398" s="30"/>
      <c r="B398" s="142"/>
      <c r="C398" s="143" t="s">
        <v>603</v>
      </c>
      <c r="D398" s="143" t="s">
        <v>139</v>
      </c>
      <c r="E398" s="144" t="s">
        <v>604</v>
      </c>
      <c r="F398" s="145" t="s">
        <v>605</v>
      </c>
      <c r="G398" s="146" t="s">
        <v>194</v>
      </c>
      <c r="H398" s="147">
        <v>170.14</v>
      </c>
      <c r="I398" s="148">
        <v>0</v>
      </c>
      <c r="J398" s="148">
        <f>ROUND(I398*H398,2)</f>
        <v>0</v>
      </c>
      <c r="K398" s="145" t="s">
        <v>143</v>
      </c>
      <c r="L398" s="31"/>
      <c r="M398" s="149" t="s">
        <v>1</v>
      </c>
      <c r="N398" s="150" t="s">
        <v>45</v>
      </c>
      <c r="O398" s="151">
        <v>0</v>
      </c>
      <c r="P398" s="151">
        <f>O398*H398</f>
        <v>0</v>
      </c>
      <c r="Q398" s="151">
        <v>0</v>
      </c>
      <c r="R398" s="151">
        <f>Q398*H398</f>
        <v>0</v>
      </c>
      <c r="S398" s="151">
        <v>0</v>
      </c>
      <c r="T398" s="152">
        <f>S398*H398</f>
        <v>0</v>
      </c>
      <c r="U398" s="30"/>
      <c r="V398" s="30"/>
      <c r="W398" s="30"/>
      <c r="X398" s="30"/>
      <c r="Y398" s="30"/>
      <c r="Z398" s="30"/>
      <c r="AA398" s="30"/>
      <c r="AB398" s="30"/>
      <c r="AC398" s="30"/>
      <c r="AD398" s="30"/>
      <c r="AE398" s="30"/>
      <c r="AR398" s="153" t="s">
        <v>144</v>
      </c>
      <c r="AT398" s="153" t="s">
        <v>139</v>
      </c>
      <c r="AU398" s="153" t="s">
        <v>87</v>
      </c>
      <c r="AY398" s="17" t="s">
        <v>136</v>
      </c>
      <c r="BE398" s="154">
        <f>IF(N398="základní",J398,0)</f>
        <v>0</v>
      </c>
      <c r="BF398" s="154">
        <f>IF(N398="snížená",J398,0)</f>
        <v>0</v>
      </c>
      <c r="BG398" s="154">
        <f>IF(N398="zákl. přenesená",J398,0)</f>
        <v>0</v>
      </c>
      <c r="BH398" s="154">
        <f>IF(N398="sníž. přenesená",J398,0)</f>
        <v>0</v>
      </c>
      <c r="BI398" s="154">
        <f>IF(N398="nulová",J398,0)</f>
        <v>0</v>
      </c>
      <c r="BJ398" s="17" t="s">
        <v>84</v>
      </c>
      <c r="BK398" s="154">
        <f>ROUND(I398*H398,2)</f>
        <v>0</v>
      </c>
      <c r="BL398" s="17" t="s">
        <v>144</v>
      </c>
      <c r="BM398" s="153" t="s">
        <v>606</v>
      </c>
    </row>
    <row r="399" spans="1:65" s="13" customFormat="1">
      <c r="B399" s="155"/>
      <c r="D399" s="156" t="s">
        <v>146</v>
      </c>
      <c r="E399" s="157" t="s">
        <v>1</v>
      </c>
      <c r="F399" s="158">
        <v>170.14</v>
      </c>
      <c r="H399" s="159">
        <v>170.14</v>
      </c>
      <c r="L399" s="155"/>
      <c r="M399" s="160"/>
      <c r="N399" s="161"/>
      <c r="O399" s="161"/>
      <c r="P399" s="161"/>
      <c r="Q399" s="161"/>
      <c r="R399" s="161"/>
      <c r="S399" s="161"/>
      <c r="T399" s="162"/>
      <c r="AT399" s="157" t="s">
        <v>146</v>
      </c>
      <c r="AU399" s="157" t="s">
        <v>87</v>
      </c>
      <c r="AV399" s="13" t="s">
        <v>87</v>
      </c>
      <c r="AW399" s="13" t="s">
        <v>35</v>
      </c>
      <c r="AX399" s="13" t="s">
        <v>80</v>
      </c>
      <c r="AY399" s="157" t="s">
        <v>136</v>
      </c>
    </row>
    <row r="400" spans="1:65" s="14" customFormat="1">
      <c r="B400" s="163"/>
      <c r="D400" s="156" t="s">
        <v>146</v>
      </c>
      <c r="E400" s="164" t="s">
        <v>1</v>
      </c>
      <c r="F400" s="165" t="s">
        <v>148</v>
      </c>
      <c r="H400" s="166">
        <v>170.14</v>
      </c>
      <c r="L400" s="163"/>
      <c r="M400" s="167"/>
      <c r="N400" s="168"/>
      <c r="O400" s="168"/>
      <c r="P400" s="168"/>
      <c r="Q400" s="168"/>
      <c r="R400" s="168"/>
      <c r="S400" s="168"/>
      <c r="T400" s="169"/>
      <c r="AT400" s="164" t="s">
        <v>146</v>
      </c>
      <c r="AU400" s="164" t="s">
        <v>87</v>
      </c>
      <c r="AV400" s="14" t="s">
        <v>144</v>
      </c>
      <c r="AW400" s="14" t="s">
        <v>35</v>
      </c>
      <c r="AX400" s="14" t="s">
        <v>84</v>
      </c>
      <c r="AY400" s="164" t="s">
        <v>136</v>
      </c>
    </row>
    <row r="401" spans="1:65" s="2" customFormat="1" ht="16.5" customHeight="1">
      <c r="A401" s="30"/>
      <c r="B401" s="142"/>
      <c r="C401" s="143" t="s">
        <v>607</v>
      </c>
      <c r="D401" s="143" t="s">
        <v>139</v>
      </c>
      <c r="E401" s="144" t="s">
        <v>608</v>
      </c>
      <c r="F401" s="145" t="s">
        <v>609</v>
      </c>
      <c r="G401" s="146" t="s">
        <v>188</v>
      </c>
      <c r="H401" s="147">
        <v>8</v>
      </c>
      <c r="I401" s="148">
        <v>0</v>
      </c>
      <c r="J401" s="148">
        <f>ROUND(I401*H401,2)</f>
        <v>0</v>
      </c>
      <c r="K401" s="145" t="s">
        <v>143</v>
      </c>
      <c r="L401" s="31"/>
      <c r="M401" s="149" t="s">
        <v>1</v>
      </c>
      <c r="N401" s="150" t="s">
        <v>45</v>
      </c>
      <c r="O401" s="151">
        <v>10.3</v>
      </c>
      <c r="P401" s="151">
        <f>O401*H401</f>
        <v>82.4</v>
      </c>
      <c r="Q401" s="151">
        <v>0.45937</v>
      </c>
      <c r="R401" s="151">
        <f>Q401*H401</f>
        <v>3.67496</v>
      </c>
      <c r="S401" s="151">
        <v>0</v>
      </c>
      <c r="T401" s="152">
        <f>S401*H401</f>
        <v>0</v>
      </c>
      <c r="U401" s="30"/>
      <c r="V401" s="30"/>
      <c r="W401" s="30"/>
      <c r="X401" s="30"/>
      <c r="Y401" s="30"/>
      <c r="Z401" s="30"/>
      <c r="AA401" s="30"/>
      <c r="AB401" s="30"/>
      <c r="AC401" s="30"/>
      <c r="AD401" s="30"/>
      <c r="AE401" s="30"/>
      <c r="AR401" s="153" t="s">
        <v>144</v>
      </c>
      <c r="AT401" s="153" t="s">
        <v>139</v>
      </c>
      <c r="AU401" s="153" t="s">
        <v>87</v>
      </c>
      <c r="AY401" s="17" t="s">
        <v>136</v>
      </c>
      <c r="BE401" s="154">
        <f>IF(N401="základní",J401,0)</f>
        <v>0</v>
      </c>
      <c r="BF401" s="154">
        <f>IF(N401="snížená",J401,0)</f>
        <v>0</v>
      </c>
      <c r="BG401" s="154">
        <f>IF(N401="zákl. přenesená",J401,0)</f>
        <v>0</v>
      </c>
      <c r="BH401" s="154">
        <f>IF(N401="sníž. přenesená",J401,0)</f>
        <v>0</v>
      </c>
      <c r="BI401" s="154">
        <f>IF(N401="nulová",J401,0)</f>
        <v>0</v>
      </c>
      <c r="BJ401" s="17" t="s">
        <v>84</v>
      </c>
      <c r="BK401" s="154">
        <f>ROUND(I401*H401,2)</f>
        <v>0</v>
      </c>
      <c r="BL401" s="17" t="s">
        <v>144</v>
      </c>
      <c r="BM401" s="153" t="s">
        <v>610</v>
      </c>
    </row>
    <row r="402" spans="1:65" s="13" customFormat="1">
      <c r="B402" s="155"/>
      <c r="D402" s="156" t="s">
        <v>146</v>
      </c>
      <c r="E402" s="157" t="s">
        <v>1</v>
      </c>
      <c r="F402" s="158" t="s">
        <v>178</v>
      </c>
      <c r="H402" s="159">
        <v>8</v>
      </c>
      <c r="L402" s="155"/>
      <c r="M402" s="160"/>
      <c r="N402" s="161"/>
      <c r="O402" s="161"/>
      <c r="P402" s="161"/>
      <c r="Q402" s="161"/>
      <c r="R402" s="161"/>
      <c r="S402" s="161"/>
      <c r="T402" s="162"/>
      <c r="AT402" s="157" t="s">
        <v>146</v>
      </c>
      <c r="AU402" s="157" t="s">
        <v>87</v>
      </c>
      <c r="AV402" s="13" t="s">
        <v>87</v>
      </c>
      <c r="AW402" s="13" t="s">
        <v>35</v>
      </c>
      <c r="AX402" s="13" t="s">
        <v>80</v>
      </c>
      <c r="AY402" s="157" t="s">
        <v>136</v>
      </c>
    </row>
    <row r="403" spans="1:65" s="14" customFormat="1">
      <c r="B403" s="163"/>
      <c r="D403" s="156" t="s">
        <v>146</v>
      </c>
      <c r="E403" s="164" t="s">
        <v>1</v>
      </c>
      <c r="F403" s="165" t="s">
        <v>148</v>
      </c>
      <c r="H403" s="166">
        <v>8</v>
      </c>
      <c r="L403" s="163"/>
      <c r="M403" s="167"/>
      <c r="N403" s="168"/>
      <c r="O403" s="168"/>
      <c r="P403" s="168"/>
      <c r="Q403" s="168"/>
      <c r="R403" s="168"/>
      <c r="S403" s="168"/>
      <c r="T403" s="169"/>
      <c r="AT403" s="164" t="s">
        <v>146</v>
      </c>
      <c r="AU403" s="164" t="s">
        <v>87</v>
      </c>
      <c r="AV403" s="14" t="s">
        <v>144</v>
      </c>
      <c r="AW403" s="14" t="s">
        <v>35</v>
      </c>
      <c r="AX403" s="14" t="s">
        <v>84</v>
      </c>
      <c r="AY403" s="164" t="s">
        <v>136</v>
      </c>
    </row>
    <row r="404" spans="1:65" s="2" customFormat="1" ht="16.5" customHeight="1">
      <c r="A404" s="30"/>
      <c r="B404" s="142"/>
      <c r="C404" s="143" t="s">
        <v>402</v>
      </c>
      <c r="D404" s="143" t="s">
        <v>139</v>
      </c>
      <c r="E404" s="144" t="s">
        <v>611</v>
      </c>
      <c r="F404" s="145" t="s">
        <v>612</v>
      </c>
      <c r="G404" s="146" t="s">
        <v>194</v>
      </c>
      <c r="H404" s="147">
        <v>147.54</v>
      </c>
      <c r="I404" s="148">
        <v>0</v>
      </c>
      <c r="J404" s="148">
        <f>ROUND(I404*H404,2)</f>
        <v>0</v>
      </c>
      <c r="K404" s="145" t="s">
        <v>143</v>
      </c>
      <c r="L404" s="31"/>
      <c r="M404" s="149" t="s">
        <v>1</v>
      </c>
      <c r="N404" s="150" t="s">
        <v>45</v>
      </c>
      <c r="O404" s="151">
        <v>0</v>
      </c>
      <c r="P404" s="151">
        <f>O404*H404</f>
        <v>0</v>
      </c>
      <c r="Q404" s="151">
        <v>0</v>
      </c>
      <c r="R404" s="151">
        <f>Q404*H404</f>
        <v>0</v>
      </c>
      <c r="S404" s="151">
        <v>0</v>
      </c>
      <c r="T404" s="152">
        <f>S404*H404</f>
        <v>0</v>
      </c>
      <c r="U404" s="30"/>
      <c r="V404" s="30"/>
      <c r="W404" s="30"/>
      <c r="X404" s="30"/>
      <c r="Y404" s="30"/>
      <c r="Z404" s="30"/>
      <c r="AA404" s="30"/>
      <c r="AB404" s="30"/>
      <c r="AC404" s="30"/>
      <c r="AD404" s="30"/>
      <c r="AE404" s="30"/>
      <c r="AR404" s="153" t="s">
        <v>144</v>
      </c>
      <c r="AT404" s="153" t="s">
        <v>139</v>
      </c>
      <c r="AU404" s="153" t="s">
        <v>87</v>
      </c>
      <c r="AY404" s="17" t="s">
        <v>136</v>
      </c>
      <c r="BE404" s="154">
        <f>IF(N404="základní",J404,0)</f>
        <v>0</v>
      </c>
      <c r="BF404" s="154">
        <f>IF(N404="snížená",J404,0)</f>
        <v>0</v>
      </c>
      <c r="BG404" s="154">
        <f>IF(N404="zákl. přenesená",J404,0)</f>
        <v>0</v>
      </c>
      <c r="BH404" s="154">
        <f>IF(N404="sníž. přenesená",J404,0)</f>
        <v>0</v>
      </c>
      <c r="BI404" s="154">
        <f>IF(N404="nulová",J404,0)</f>
        <v>0</v>
      </c>
      <c r="BJ404" s="17" t="s">
        <v>84</v>
      </c>
      <c r="BK404" s="154">
        <f>ROUND(I404*H404,2)</f>
        <v>0</v>
      </c>
      <c r="BL404" s="17" t="s">
        <v>144</v>
      </c>
      <c r="BM404" s="153" t="s">
        <v>613</v>
      </c>
    </row>
    <row r="405" spans="1:65" s="13" customFormat="1">
      <c r="B405" s="155"/>
      <c r="D405" s="156" t="s">
        <v>146</v>
      </c>
      <c r="E405" s="157" t="s">
        <v>1</v>
      </c>
      <c r="F405" s="158" t="s">
        <v>614</v>
      </c>
      <c r="H405" s="159">
        <v>147.54</v>
      </c>
      <c r="L405" s="155"/>
      <c r="M405" s="160"/>
      <c r="N405" s="161"/>
      <c r="O405" s="161"/>
      <c r="P405" s="161"/>
      <c r="Q405" s="161"/>
      <c r="R405" s="161"/>
      <c r="S405" s="161"/>
      <c r="T405" s="162"/>
      <c r="AT405" s="157" t="s">
        <v>146</v>
      </c>
      <c r="AU405" s="157" t="s">
        <v>87</v>
      </c>
      <c r="AV405" s="13" t="s">
        <v>87</v>
      </c>
      <c r="AW405" s="13" t="s">
        <v>35</v>
      </c>
      <c r="AX405" s="13" t="s">
        <v>80</v>
      </c>
      <c r="AY405" s="157" t="s">
        <v>136</v>
      </c>
    </row>
    <row r="406" spans="1:65" s="14" customFormat="1">
      <c r="B406" s="163"/>
      <c r="D406" s="156" t="s">
        <v>146</v>
      </c>
      <c r="E406" s="164" t="s">
        <v>1</v>
      </c>
      <c r="F406" s="165" t="s">
        <v>148</v>
      </c>
      <c r="H406" s="166">
        <v>147.54</v>
      </c>
      <c r="L406" s="163"/>
      <c r="M406" s="167"/>
      <c r="N406" s="168"/>
      <c r="O406" s="168"/>
      <c r="P406" s="168"/>
      <c r="Q406" s="168"/>
      <c r="R406" s="168"/>
      <c r="S406" s="168"/>
      <c r="T406" s="169"/>
      <c r="AT406" s="164" t="s">
        <v>146</v>
      </c>
      <c r="AU406" s="164" t="s">
        <v>87</v>
      </c>
      <c r="AV406" s="14" t="s">
        <v>144</v>
      </c>
      <c r="AW406" s="14" t="s">
        <v>35</v>
      </c>
      <c r="AX406" s="14" t="s">
        <v>84</v>
      </c>
      <c r="AY406" s="164" t="s">
        <v>136</v>
      </c>
    </row>
    <row r="407" spans="1:65" s="2" customFormat="1" ht="16.5" customHeight="1">
      <c r="A407" s="30"/>
      <c r="B407" s="142"/>
      <c r="C407" s="143" t="s">
        <v>615</v>
      </c>
      <c r="D407" s="143" t="s">
        <v>139</v>
      </c>
      <c r="E407" s="144" t="s">
        <v>616</v>
      </c>
      <c r="F407" s="145" t="s">
        <v>617</v>
      </c>
      <c r="G407" s="146" t="s">
        <v>194</v>
      </c>
      <c r="H407" s="147">
        <v>204.16800000000001</v>
      </c>
      <c r="I407" s="148">
        <v>0</v>
      </c>
      <c r="J407" s="148">
        <f>ROUND(I407*H407,2)</f>
        <v>0</v>
      </c>
      <c r="K407" s="145" t="s">
        <v>143</v>
      </c>
      <c r="L407" s="31"/>
      <c r="M407" s="149" t="s">
        <v>1</v>
      </c>
      <c r="N407" s="150" t="s">
        <v>45</v>
      </c>
      <c r="O407" s="151">
        <v>5.3999999999999999E-2</v>
      </c>
      <c r="P407" s="151">
        <f>O407*H407</f>
        <v>11.025072</v>
      </c>
      <c r="Q407" s="151">
        <v>1.9000000000000001E-4</v>
      </c>
      <c r="R407" s="151">
        <f>Q407*H407</f>
        <v>3.8791920000000001E-2</v>
      </c>
      <c r="S407" s="151">
        <v>0</v>
      </c>
      <c r="T407" s="152">
        <f>S407*H407</f>
        <v>0</v>
      </c>
      <c r="U407" s="30"/>
      <c r="V407" s="30"/>
      <c r="W407" s="30"/>
      <c r="X407" s="30"/>
      <c r="Y407" s="30"/>
      <c r="Z407" s="30"/>
      <c r="AA407" s="30"/>
      <c r="AB407" s="30"/>
      <c r="AC407" s="30"/>
      <c r="AD407" s="30"/>
      <c r="AE407" s="30"/>
      <c r="AR407" s="153" t="s">
        <v>144</v>
      </c>
      <c r="AT407" s="153" t="s">
        <v>139</v>
      </c>
      <c r="AU407" s="153" t="s">
        <v>87</v>
      </c>
      <c r="AY407" s="17" t="s">
        <v>136</v>
      </c>
      <c r="BE407" s="154">
        <f>IF(N407="základní",J407,0)</f>
        <v>0</v>
      </c>
      <c r="BF407" s="154">
        <f>IF(N407="snížená",J407,0)</f>
        <v>0</v>
      </c>
      <c r="BG407" s="154">
        <f>IF(N407="zákl. přenesená",J407,0)</f>
        <v>0</v>
      </c>
      <c r="BH407" s="154">
        <f>IF(N407="sníž. přenesená",J407,0)</f>
        <v>0</v>
      </c>
      <c r="BI407" s="154">
        <f>IF(N407="nulová",J407,0)</f>
        <v>0</v>
      </c>
      <c r="BJ407" s="17" t="s">
        <v>84</v>
      </c>
      <c r="BK407" s="154">
        <f>ROUND(I407*H407,2)</f>
        <v>0</v>
      </c>
      <c r="BL407" s="17" t="s">
        <v>144</v>
      </c>
      <c r="BM407" s="153" t="s">
        <v>618</v>
      </c>
    </row>
    <row r="408" spans="1:65" s="13" customFormat="1">
      <c r="B408" s="155"/>
      <c r="D408" s="156" t="s">
        <v>146</v>
      </c>
      <c r="E408" s="157" t="s">
        <v>1</v>
      </c>
      <c r="F408" s="158" t="s">
        <v>910</v>
      </c>
      <c r="H408" s="159">
        <v>204.16800000000001</v>
      </c>
      <c r="L408" s="155"/>
      <c r="M408" s="160"/>
      <c r="N408" s="161"/>
      <c r="O408" s="161"/>
      <c r="P408" s="161"/>
      <c r="Q408" s="161"/>
      <c r="R408" s="161"/>
      <c r="S408" s="161"/>
      <c r="T408" s="162"/>
      <c r="AT408" s="157" t="s">
        <v>146</v>
      </c>
      <c r="AU408" s="157" t="s">
        <v>87</v>
      </c>
      <c r="AV408" s="13" t="s">
        <v>87</v>
      </c>
      <c r="AW408" s="13" t="s">
        <v>35</v>
      </c>
      <c r="AX408" s="13" t="s">
        <v>80</v>
      </c>
      <c r="AY408" s="157" t="s">
        <v>136</v>
      </c>
    </row>
    <row r="409" spans="1:65" s="14" customFormat="1">
      <c r="B409" s="163"/>
      <c r="D409" s="156" t="s">
        <v>146</v>
      </c>
      <c r="E409" s="164" t="s">
        <v>1</v>
      </c>
      <c r="F409" s="165" t="s">
        <v>148</v>
      </c>
      <c r="H409" s="166">
        <v>204.16800000000001</v>
      </c>
      <c r="L409" s="163"/>
      <c r="M409" s="167"/>
      <c r="N409" s="168"/>
      <c r="O409" s="168"/>
      <c r="P409" s="168"/>
      <c r="Q409" s="168"/>
      <c r="R409" s="168"/>
      <c r="S409" s="168"/>
      <c r="T409" s="169"/>
      <c r="AT409" s="164" t="s">
        <v>146</v>
      </c>
      <c r="AU409" s="164" t="s">
        <v>87</v>
      </c>
      <c r="AV409" s="14" t="s">
        <v>144</v>
      </c>
      <c r="AW409" s="14" t="s">
        <v>35</v>
      </c>
      <c r="AX409" s="14" t="s">
        <v>84</v>
      </c>
      <c r="AY409" s="164" t="s">
        <v>136</v>
      </c>
    </row>
    <row r="410" spans="1:65" s="2" customFormat="1" ht="16.5" customHeight="1">
      <c r="A410" s="30"/>
      <c r="B410" s="142"/>
      <c r="C410" s="143" t="s">
        <v>619</v>
      </c>
      <c r="D410" s="143" t="s">
        <v>139</v>
      </c>
      <c r="E410" s="144" t="s">
        <v>620</v>
      </c>
      <c r="F410" s="145" t="s">
        <v>621</v>
      </c>
      <c r="G410" s="146" t="s">
        <v>194</v>
      </c>
      <c r="H410" s="147">
        <v>204.16800000000001</v>
      </c>
      <c r="I410" s="148">
        <v>0</v>
      </c>
      <c r="J410" s="148">
        <f>ROUND(I410*H410,2)</f>
        <v>0</v>
      </c>
      <c r="K410" s="145" t="s">
        <v>143</v>
      </c>
      <c r="L410" s="31"/>
      <c r="M410" s="149" t="s">
        <v>1</v>
      </c>
      <c r="N410" s="150" t="s">
        <v>45</v>
      </c>
      <c r="O410" s="151">
        <v>2.7E-2</v>
      </c>
      <c r="P410" s="151">
        <f>O410*H410</f>
        <v>5.5125359999999999</v>
      </c>
      <c r="Q410" s="151">
        <v>1.2999999999999999E-4</v>
      </c>
      <c r="R410" s="151">
        <f>Q410*H410</f>
        <v>2.6541839999999997E-2</v>
      </c>
      <c r="S410" s="151">
        <v>0</v>
      </c>
      <c r="T410" s="152">
        <f>S410*H410</f>
        <v>0</v>
      </c>
      <c r="U410" s="30"/>
      <c r="V410" s="30"/>
      <c r="W410" s="30"/>
      <c r="X410" s="30"/>
      <c r="Y410" s="30"/>
      <c r="Z410" s="30"/>
      <c r="AA410" s="30"/>
      <c r="AB410" s="30"/>
      <c r="AC410" s="30"/>
      <c r="AD410" s="30"/>
      <c r="AE410" s="30"/>
      <c r="AR410" s="153" t="s">
        <v>144</v>
      </c>
      <c r="AT410" s="153" t="s">
        <v>139</v>
      </c>
      <c r="AU410" s="153" t="s">
        <v>87</v>
      </c>
      <c r="AY410" s="17" t="s">
        <v>136</v>
      </c>
      <c r="BE410" s="154">
        <f>IF(N410="základní",J410,0)</f>
        <v>0</v>
      </c>
      <c r="BF410" s="154">
        <f>IF(N410="snížená",J410,0)</f>
        <v>0</v>
      </c>
      <c r="BG410" s="154">
        <f>IF(N410="zákl. přenesená",J410,0)</f>
        <v>0</v>
      </c>
      <c r="BH410" s="154">
        <f>IF(N410="sníž. přenesená",J410,0)</f>
        <v>0</v>
      </c>
      <c r="BI410" s="154">
        <f>IF(N410="nulová",J410,0)</f>
        <v>0</v>
      </c>
      <c r="BJ410" s="17" t="s">
        <v>84</v>
      </c>
      <c r="BK410" s="154">
        <f>ROUND(I410*H410,2)</f>
        <v>0</v>
      </c>
      <c r="BL410" s="17" t="s">
        <v>144</v>
      </c>
      <c r="BM410" s="153" t="s">
        <v>622</v>
      </c>
    </row>
    <row r="411" spans="1:65" s="13" customFormat="1">
      <c r="B411" s="155"/>
      <c r="D411" s="156" t="s">
        <v>146</v>
      </c>
      <c r="E411" s="157" t="s">
        <v>1</v>
      </c>
      <c r="F411" s="158" t="s">
        <v>910</v>
      </c>
      <c r="H411" s="159">
        <v>204.16800000000001</v>
      </c>
      <c r="L411" s="155"/>
      <c r="M411" s="160"/>
      <c r="N411" s="161"/>
      <c r="O411" s="161"/>
      <c r="P411" s="161"/>
      <c r="Q411" s="161"/>
      <c r="R411" s="161"/>
      <c r="S411" s="161"/>
      <c r="T411" s="162"/>
      <c r="AT411" s="157" t="s">
        <v>146</v>
      </c>
      <c r="AU411" s="157" t="s">
        <v>87</v>
      </c>
      <c r="AV411" s="13" t="s">
        <v>87</v>
      </c>
      <c r="AW411" s="13" t="s">
        <v>35</v>
      </c>
      <c r="AX411" s="13" t="s">
        <v>80</v>
      </c>
      <c r="AY411" s="157" t="s">
        <v>136</v>
      </c>
    </row>
    <row r="412" spans="1:65" s="14" customFormat="1">
      <c r="B412" s="163"/>
      <c r="D412" s="156" t="s">
        <v>146</v>
      </c>
      <c r="E412" s="164" t="s">
        <v>1</v>
      </c>
      <c r="F412" s="165" t="s">
        <v>148</v>
      </c>
      <c r="H412" s="166">
        <v>204.16800000000001</v>
      </c>
      <c r="L412" s="163"/>
      <c r="M412" s="167"/>
      <c r="N412" s="168"/>
      <c r="O412" s="168"/>
      <c r="P412" s="168"/>
      <c r="Q412" s="168"/>
      <c r="R412" s="168"/>
      <c r="S412" s="168"/>
      <c r="T412" s="169"/>
      <c r="AT412" s="164" t="s">
        <v>146</v>
      </c>
      <c r="AU412" s="164" t="s">
        <v>87</v>
      </c>
      <c r="AV412" s="14" t="s">
        <v>144</v>
      </c>
      <c r="AW412" s="14" t="s">
        <v>35</v>
      </c>
      <c r="AX412" s="14" t="s">
        <v>84</v>
      </c>
      <c r="AY412" s="164" t="s">
        <v>136</v>
      </c>
    </row>
    <row r="413" spans="1:65" s="12" customFormat="1" ht="22.8" customHeight="1">
      <c r="B413" s="130"/>
      <c r="D413" s="131" t="s">
        <v>79</v>
      </c>
      <c r="E413" s="140" t="s">
        <v>623</v>
      </c>
      <c r="F413" s="140" t="s">
        <v>624</v>
      </c>
      <c r="J413" s="141">
        <f>BK413</f>
        <v>0</v>
      </c>
      <c r="L413" s="130"/>
      <c r="M413" s="134"/>
      <c r="N413" s="135"/>
      <c r="O413" s="135"/>
      <c r="P413" s="136">
        <f>SUM(P414:P487)</f>
        <v>15.245999999999999</v>
      </c>
      <c r="Q413" s="135"/>
      <c r="R413" s="136">
        <f>SUM(R414:R487)</f>
        <v>2.1390600000000002</v>
      </c>
      <c r="S413" s="135"/>
      <c r="T413" s="137">
        <f>SUM(T414:T487)</f>
        <v>0</v>
      </c>
      <c r="AR413" s="131" t="s">
        <v>84</v>
      </c>
      <c r="AT413" s="138" t="s">
        <v>79</v>
      </c>
      <c r="AU413" s="138" t="s">
        <v>84</v>
      </c>
      <c r="AY413" s="131" t="s">
        <v>136</v>
      </c>
      <c r="BK413" s="139">
        <f>SUM(BK414:BK487)</f>
        <v>0</v>
      </c>
    </row>
    <row r="414" spans="1:65" s="2" customFormat="1" ht="16.5" customHeight="1">
      <c r="A414" s="30"/>
      <c r="B414" s="142"/>
      <c r="C414" s="143" t="s">
        <v>625</v>
      </c>
      <c r="D414" s="143" t="s">
        <v>139</v>
      </c>
      <c r="E414" s="144" t="s">
        <v>626</v>
      </c>
      <c r="F414" s="145" t="s">
        <v>627</v>
      </c>
      <c r="G414" s="146" t="s">
        <v>188</v>
      </c>
      <c r="H414" s="147">
        <v>20</v>
      </c>
      <c r="I414" s="148">
        <v>0</v>
      </c>
      <c r="J414" s="148">
        <f>ROUND(I414*H414,2)</f>
        <v>0</v>
      </c>
      <c r="K414" s="145" t="s">
        <v>143</v>
      </c>
      <c r="L414" s="31"/>
      <c r="M414" s="149" t="s">
        <v>1</v>
      </c>
      <c r="N414" s="150" t="s">
        <v>45</v>
      </c>
      <c r="O414" s="151">
        <v>0</v>
      </c>
      <c r="P414" s="151">
        <f>O414*H414</f>
        <v>0</v>
      </c>
      <c r="Q414" s="151">
        <v>0</v>
      </c>
      <c r="R414" s="151">
        <f>Q414*H414</f>
        <v>0</v>
      </c>
      <c r="S414" s="151">
        <v>0</v>
      </c>
      <c r="T414" s="152">
        <f>S414*H414</f>
        <v>0</v>
      </c>
      <c r="U414" s="30"/>
      <c r="V414" s="30"/>
      <c r="W414" s="30"/>
      <c r="X414" s="30"/>
      <c r="Y414" s="30"/>
      <c r="Z414" s="30"/>
      <c r="AA414" s="30"/>
      <c r="AB414" s="30"/>
      <c r="AC414" s="30"/>
      <c r="AD414" s="30"/>
      <c r="AE414" s="30"/>
      <c r="AR414" s="153" t="s">
        <v>144</v>
      </c>
      <c r="AT414" s="153" t="s">
        <v>139</v>
      </c>
      <c r="AU414" s="153" t="s">
        <v>87</v>
      </c>
      <c r="AY414" s="17" t="s">
        <v>136</v>
      </c>
      <c r="BE414" s="154">
        <f>IF(N414="základní",J414,0)</f>
        <v>0</v>
      </c>
      <c r="BF414" s="154">
        <f>IF(N414="snížená",J414,0)</f>
        <v>0</v>
      </c>
      <c r="BG414" s="154">
        <f>IF(N414="zákl. přenesená",J414,0)</f>
        <v>0</v>
      </c>
      <c r="BH414" s="154">
        <f>IF(N414="sníž. přenesená",J414,0)</f>
        <v>0</v>
      </c>
      <c r="BI414" s="154">
        <f>IF(N414="nulová",J414,0)</f>
        <v>0</v>
      </c>
      <c r="BJ414" s="17" t="s">
        <v>84</v>
      </c>
      <c r="BK414" s="154">
        <f>ROUND(I414*H414,2)</f>
        <v>0</v>
      </c>
      <c r="BL414" s="17" t="s">
        <v>144</v>
      </c>
      <c r="BM414" s="153" t="s">
        <v>399</v>
      </c>
    </row>
    <row r="415" spans="1:65" s="13" customFormat="1">
      <c r="B415" s="155"/>
      <c r="D415" s="156" t="s">
        <v>146</v>
      </c>
      <c r="E415" s="157" t="s">
        <v>1</v>
      </c>
      <c r="F415" s="158" t="s">
        <v>233</v>
      </c>
      <c r="H415" s="159">
        <v>20</v>
      </c>
      <c r="L415" s="155"/>
      <c r="M415" s="160"/>
      <c r="N415" s="161"/>
      <c r="O415" s="161"/>
      <c r="P415" s="161"/>
      <c r="Q415" s="161"/>
      <c r="R415" s="161"/>
      <c r="S415" s="161"/>
      <c r="T415" s="162"/>
      <c r="AT415" s="157" t="s">
        <v>146</v>
      </c>
      <c r="AU415" s="157" t="s">
        <v>87</v>
      </c>
      <c r="AV415" s="13" t="s">
        <v>87</v>
      </c>
      <c r="AW415" s="13" t="s">
        <v>35</v>
      </c>
      <c r="AX415" s="13" t="s">
        <v>80</v>
      </c>
      <c r="AY415" s="157" t="s">
        <v>136</v>
      </c>
    </row>
    <row r="416" spans="1:65" s="14" customFormat="1">
      <c r="B416" s="163"/>
      <c r="D416" s="156" t="s">
        <v>146</v>
      </c>
      <c r="E416" s="164" t="s">
        <v>1</v>
      </c>
      <c r="F416" s="165" t="s">
        <v>148</v>
      </c>
      <c r="H416" s="166">
        <v>20</v>
      </c>
      <c r="L416" s="163"/>
      <c r="M416" s="167"/>
      <c r="N416" s="168"/>
      <c r="O416" s="168"/>
      <c r="P416" s="168"/>
      <c r="Q416" s="168"/>
      <c r="R416" s="168"/>
      <c r="S416" s="168"/>
      <c r="T416" s="169"/>
      <c r="AT416" s="164" t="s">
        <v>146</v>
      </c>
      <c r="AU416" s="164" t="s">
        <v>87</v>
      </c>
      <c r="AV416" s="14" t="s">
        <v>144</v>
      </c>
      <c r="AW416" s="14" t="s">
        <v>35</v>
      </c>
      <c r="AX416" s="14" t="s">
        <v>84</v>
      </c>
      <c r="AY416" s="164" t="s">
        <v>136</v>
      </c>
    </row>
    <row r="417" spans="1:65" s="2" customFormat="1" ht="16.5" customHeight="1">
      <c r="A417" s="30"/>
      <c r="B417" s="142"/>
      <c r="C417" s="183" t="s">
        <v>406</v>
      </c>
      <c r="D417" s="183" t="s">
        <v>403</v>
      </c>
      <c r="E417" s="184" t="s">
        <v>628</v>
      </c>
      <c r="F417" s="185" t="s">
        <v>629</v>
      </c>
      <c r="G417" s="186" t="s">
        <v>188</v>
      </c>
      <c r="H417" s="187">
        <v>3</v>
      </c>
      <c r="I417" s="188">
        <v>0</v>
      </c>
      <c r="J417" s="188">
        <f>ROUND(I417*H417,2)</f>
        <v>0</v>
      </c>
      <c r="K417" s="185" t="s">
        <v>143</v>
      </c>
      <c r="L417" s="189"/>
      <c r="M417" s="190" t="s">
        <v>1</v>
      </c>
      <c r="N417" s="191" t="s">
        <v>45</v>
      </c>
      <c r="O417" s="151">
        <v>0</v>
      </c>
      <c r="P417" s="151">
        <f>O417*H417</f>
        <v>0</v>
      </c>
      <c r="Q417" s="151">
        <v>0</v>
      </c>
      <c r="R417" s="151">
        <f>Q417*H417</f>
        <v>0</v>
      </c>
      <c r="S417" s="151">
        <v>0</v>
      </c>
      <c r="T417" s="152">
        <f>S417*H417</f>
        <v>0</v>
      </c>
      <c r="U417" s="30"/>
      <c r="V417" s="30"/>
      <c r="W417" s="30"/>
      <c r="X417" s="30"/>
      <c r="Y417" s="30"/>
      <c r="Z417" s="30"/>
      <c r="AA417" s="30"/>
      <c r="AB417" s="30"/>
      <c r="AC417" s="30"/>
      <c r="AD417" s="30"/>
      <c r="AE417" s="30"/>
      <c r="AR417" s="153" t="s">
        <v>178</v>
      </c>
      <c r="AT417" s="153" t="s">
        <v>403</v>
      </c>
      <c r="AU417" s="153" t="s">
        <v>87</v>
      </c>
      <c r="AY417" s="17" t="s">
        <v>136</v>
      </c>
      <c r="BE417" s="154">
        <f>IF(N417="základní",J417,0)</f>
        <v>0</v>
      </c>
      <c r="BF417" s="154">
        <f>IF(N417="snížená",J417,0)</f>
        <v>0</v>
      </c>
      <c r="BG417" s="154">
        <f>IF(N417="zákl. přenesená",J417,0)</f>
        <v>0</v>
      </c>
      <c r="BH417" s="154">
        <f>IF(N417="sníž. přenesená",J417,0)</f>
        <v>0</v>
      </c>
      <c r="BI417" s="154">
        <f>IF(N417="nulová",J417,0)</f>
        <v>0</v>
      </c>
      <c r="BJ417" s="17" t="s">
        <v>84</v>
      </c>
      <c r="BK417" s="154">
        <f>ROUND(I417*H417,2)</f>
        <v>0</v>
      </c>
      <c r="BL417" s="17" t="s">
        <v>144</v>
      </c>
      <c r="BM417" s="153" t="s">
        <v>630</v>
      </c>
    </row>
    <row r="418" spans="1:65" s="13" customFormat="1">
      <c r="B418" s="155"/>
      <c r="D418" s="156" t="s">
        <v>146</v>
      </c>
      <c r="E418" s="157" t="s">
        <v>1</v>
      </c>
      <c r="F418" s="158" t="s">
        <v>96</v>
      </c>
      <c r="H418" s="159">
        <v>3</v>
      </c>
      <c r="L418" s="155"/>
      <c r="M418" s="160"/>
      <c r="N418" s="161"/>
      <c r="O418" s="161"/>
      <c r="P418" s="161"/>
      <c r="Q418" s="161"/>
      <c r="R418" s="161"/>
      <c r="S418" s="161"/>
      <c r="T418" s="162"/>
      <c r="AT418" s="157" t="s">
        <v>146</v>
      </c>
      <c r="AU418" s="157" t="s">
        <v>87</v>
      </c>
      <c r="AV418" s="13" t="s">
        <v>87</v>
      </c>
      <c r="AW418" s="13" t="s">
        <v>35</v>
      </c>
      <c r="AX418" s="13" t="s">
        <v>80</v>
      </c>
      <c r="AY418" s="157" t="s">
        <v>136</v>
      </c>
    </row>
    <row r="419" spans="1:65" s="14" customFormat="1">
      <c r="B419" s="163"/>
      <c r="D419" s="156" t="s">
        <v>146</v>
      </c>
      <c r="E419" s="164" t="s">
        <v>1</v>
      </c>
      <c r="F419" s="165" t="s">
        <v>148</v>
      </c>
      <c r="H419" s="166">
        <v>3</v>
      </c>
      <c r="L419" s="163"/>
      <c r="M419" s="167"/>
      <c r="N419" s="168"/>
      <c r="O419" s="168"/>
      <c r="P419" s="168"/>
      <c r="Q419" s="168"/>
      <c r="R419" s="168"/>
      <c r="S419" s="168"/>
      <c r="T419" s="169"/>
      <c r="AT419" s="164" t="s">
        <v>146</v>
      </c>
      <c r="AU419" s="164" t="s">
        <v>87</v>
      </c>
      <c r="AV419" s="14" t="s">
        <v>144</v>
      </c>
      <c r="AW419" s="14" t="s">
        <v>35</v>
      </c>
      <c r="AX419" s="14" t="s">
        <v>84</v>
      </c>
      <c r="AY419" s="164" t="s">
        <v>136</v>
      </c>
    </row>
    <row r="420" spans="1:65" s="2" customFormat="1" ht="16.5" customHeight="1">
      <c r="A420" s="30"/>
      <c r="B420" s="142"/>
      <c r="C420" s="183" t="s">
        <v>631</v>
      </c>
      <c r="D420" s="183" t="s">
        <v>403</v>
      </c>
      <c r="E420" s="184" t="s">
        <v>632</v>
      </c>
      <c r="F420" s="185" t="s">
        <v>633</v>
      </c>
      <c r="G420" s="186" t="s">
        <v>188</v>
      </c>
      <c r="H420" s="187">
        <v>1</v>
      </c>
      <c r="I420" s="188">
        <v>0</v>
      </c>
      <c r="J420" s="188">
        <f>ROUND(I420*H420,2)</f>
        <v>0</v>
      </c>
      <c r="K420" s="185" t="s">
        <v>143</v>
      </c>
      <c r="L420" s="189"/>
      <c r="M420" s="190" t="s">
        <v>1</v>
      </c>
      <c r="N420" s="191" t="s">
        <v>45</v>
      </c>
      <c r="O420" s="151">
        <v>0</v>
      </c>
      <c r="P420" s="151">
        <f>O420*H420</f>
        <v>0</v>
      </c>
      <c r="Q420" s="151">
        <v>2.1000000000000001E-2</v>
      </c>
      <c r="R420" s="151">
        <f>Q420*H420</f>
        <v>2.1000000000000001E-2</v>
      </c>
      <c r="S420" s="151">
        <v>0</v>
      </c>
      <c r="T420" s="152">
        <f>S420*H420</f>
        <v>0</v>
      </c>
      <c r="U420" s="30"/>
      <c r="V420" s="30"/>
      <c r="W420" s="30"/>
      <c r="X420" s="30"/>
      <c r="Y420" s="30"/>
      <c r="Z420" s="30"/>
      <c r="AA420" s="30"/>
      <c r="AB420" s="30"/>
      <c r="AC420" s="30"/>
      <c r="AD420" s="30"/>
      <c r="AE420" s="30"/>
      <c r="AR420" s="153" t="s">
        <v>178</v>
      </c>
      <c r="AT420" s="153" t="s">
        <v>403</v>
      </c>
      <c r="AU420" s="153" t="s">
        <v>87</v>
      </c>
      <c r="AY420" s="17" t="s">
        <v>136</v>
      </c>
      <c r="BE420" s="154">
        <f>IF(N420="základní",J420,0)</f>
        <v>0</v>
      </c>
      <c r="BF420" s="154">
        <f>IF(N420="snížená",J420,0)</f>
        <v>0</v>
      </c>
      <c r="BG420" s="154">
        <f>IF(N420="zákl. přenesená",J420,0)</f>
        <v>0</v>
      </c>
      <c r="BH420" s="154">
        <f>IF(N420="sníž. přenesená",J420,0)</f>
        <v>0</v>
      </c>
      <c r="BI420" s="154">
        <f>IF(N420="nulová",J420,0)</f>
        <v>0</v>
      </c>
      <c r="BJ420" s="17" t="s">
        <v>84</v>
      </c>
      <c r="BK420" s="154">
        <f>ROUND(I420*H420,2)</f>
        <v>0</v>
      </c>
      <c r="BL420" s="17" t="s">
        <v>144</v>
      </c>
      <c r="BM420" s="153" t="s">
        <v>634</v>
      </c>
    </row>
    <row r="421" spans="1:65" s="13" customFormat="1">
      <c r="B421" s="155"/>
      <c r="D421" s="156" t="s">
        <v>146</v>
      </c>
      <c r="E421" s="157" t="s">
        <v>1</v>
      </c>
      <c r="F421" s="158" t="s">
        <v>84</v>
      </c>
      <c r="H421" s="159">
        <v>1</v>
      </c>
      <c r="L421" s="155"/>
      <c r="M421" s="160"/>
      <c r="N421" s="161"/>
      <c r="O421" s="161"/>
      <c r="P421" s="161"/>
      <c r="Q421" s="161"/>
      <c r="R421" s="161"/>
      <c r="S421" s="161"/>
      <c r="T421" s="162"/>
      <c r="AT421" s="157" t="s">
        <v>146</v>
      </c>
      <c r="AU421" s="157" t="s">
        <v>87</v>
      </c>
      <c r="AV421" s="13" t="s">
        <v>87</v>
      </c>
      <c r="AW421" s="13" t="s">
        <v>35</v>
      </c>
      <c r="AX421" s="13" t="s">
        <v>80</v>
      </c>
      <c r="AY421" s="157" t="s">
        <v>136</v>
      </c>
    </row>
    <row r="422" spans="1:65" s="14" customFormat="1">
      <c r="B422" s="163"/>
      <c r="D422" s="156" t="s">
        <v>146</v>
      </c>
      <c r="E422" s="164" t="s">
        <v>1</v>
      </c>
      <c r="F422" s="165" t="s">
        <v>148</v>
      </c>
      <c r="H422" s="166">
        <v>1</v>
      </c>
      <c r="L422" s="163"/>
      <c r="M422" s="167"/>
      <c r="N422" s="168"/>
      <c r="O422" s="168"/>
      <c r="P422" s="168"/>
      <c r="Q422" s="168"/>
      <c r="R422" s="168"/>
      <c r="S422" s="168"/>
      <c r="T422" s="169"/>
      <c r="AT422" s="164" t="s">
        <v>146</v>
      </c>
      <c r="AU422" s="164" t="s">
        <v>87</v>
      </c>
      <c r="AV422" s="14" t="s">
        <v>144</v>
      </c>
      <c r="AW422" s="14" t="s">
        <v>35</v>
      </c>
      <c r="AX422" s="14" t="s">
        <v>84</v>
      </c>
      <c r="AY422" s="164" t="s">
        <v>136</v>
      </c>
    </row>
    <row r="423" spans="1:65" s="2" customFormat="1" ht="16.5" customHeight="1">
      <c r="A423" s="30"/>
      <c r="B423" s="142"/>
      <c r="C423" s="183" t="s">
        <v>635</v>
      </c>
      <c r="D423" s="183" t="s">
        <v>403</v>
      </c>
      <c r="E423" s="184" t="s">
        <v>636</v>
      </c>
      <c r="F423" s="185" t="s">
        <v>637</v>
      </c>
      <c r="G423" s="186" t="s">
        <v>188</v>
      </c>
      <c r="H423" s="187">
        <v>2</v>
      </c>
      <c r="I423" s="188">
        <v>0</v>
      </c>
      <c r="J423" s="188">
        <f>ROUND(I423*H423,2)</f>
        <v>0</v>
      </c>
      <c r="K423" s="185" t="s">
        <v>143</v>
      </c>
      <c r="L423" s="189"/>
      <c r="M423" s="190" t="s">
        <v>1</v>
      </c>
      <c r="N423" s="191" t="s">
        <v>45</v>
      </c>
      <c r="O423" s="151">
        <v>0</v>
      </c>
      <c r="P423" s="151">
        <f>O423*H423</f>
        <v>0</v>
      </c>
      <c r="Q423" s="151">
        <v>8.1000000000000003E-2</v>
      </c>
      <c r="R423" s="151">
        <f>Q423*H423</f>
        <v>0.16200000000000001</v>
      </c>
      <c r="S423" s="151">
        <v>0</v>
      </c>
      <c r="T423" s="152">
        <f>S423*H423</f>
        <v>0</v>
      </c>
      <c r="U423" s="30"/>
      <c r="V423" s="30"/>
      <c r="W423" s="30"/>
      <c r="X423" s="30"/>
      <c r="Y423" s="30"/>
      <c r="Z423" s="30"/>
      <c r="AA423" s="30"/>
      <c r="AB423" s="30"/>
      <c r="AC423" s="30"/>
      <c r="AD423" s="30"/>
      <c r="AE423" s="30"/>
      <c r="AR423" s="153" t="s">
        <v>178</v>
      </c>
      <c r="AT423" s="153" t="s">
        <v>403</v>
      </c>
      <c r="AU423" s="153" t="s">
        <v>87</v>
      </c>
      <c r="AY423" s="17" t="s">
        <v>136</v>
      </c>
      <c r="BE423" s="154">
        <f>IF(N423="základní",J423,0)</f>
        <v>0</v>
      </c>
      <c r="BF423" s="154">
        <f>IF(N423="snížená",J423,0)</f>
        <v>0</v>
      </c>
      <c r="BG423" s="154">
        <f>IF(N423="zákl. přenesená",J423,0)</f>
        <v>0</v>
      </c>
      <c r="BH423" s="154">
        <f>IF(N423="sníž. přenesená",J423,0)</f>
        <v>0</v>
      </c>
      <c r="BI423" s="154">
        <f>IF(N423="nulová",J423,0)</f>
        <v>0</v>
      </c>
      <c r="BJ423" s="17" t="s">
        <v>84</v>
      </c>
      <c r="BK423" s="154">
        <f>ROUND(I423*H423,2)</f>
        <v>0</v>
      </c>
      <c r="BL423" s="17" t="s">
        <v>144</v>
      </c>
      <c r="BM423" s="153" t="s">
        <v>638</v>
      </c>
    </row>
    <row r="424" spans="1:65" s="13" customFormat="1">
      <c r="B424" s="155"/>
      <c r="D424" s="156" t="s">
        <v>146</v>
      </c>
      <c r="E424" s="157" t="s">
        <v>1</v>
      </c>
      <c r="F424" s="158" t="s">
        <v>87</v>
      </c>
      <c r="H424" s="159">
        <v>2</v>
      </c>
      <c r="L424" s="155"/>
      <c r="M424" s="160"/>
      <c r="N424" s="161"/>
      <c r="O424" s="161"/>
      <c r="P424" s="161"/>
      <c r="Q424" s="161"/>
      <c r="R424" s="161"/>
      <c r="S424" s="161"/>
      <c r="T424" s="162"/>
      <c r="AT424" s="157" t="s">
        <v>146</v>
      </c>
      <c r="AU424" s="157" t="s">
        <v>87</v>
      </c>
      <c r="AV424" s="13" t="s">
        <v>87</v>
      </c>
      <c r="AW424" s="13" t="s">
        <v>35</v>
      </c>
      <c r="AX424" s="13" t="s">
        <v>80</v>
      </c>
      <c r="AY424" s="157" t="s">
        <v>136</v>
      </c>
    </row>
    <row r="425" spans="1:65" s="14" customFormat="1">
      <c r="B425" s="163"/>
      <c r="D425" s="156" t="s">
        <v>146</v>
      </c>
      <c r="E425" s="164" t="s">
        <v>1</v>
      </c>
      <c r="F425" s="165" t="s">
        <v>148</v>
      </c>
      <c r="H425" s="166">
        <v>2</v>
      </c>
      <c r="L425" s="163"/>
      <c r="M425" s="167"/>
      <c r="N425" s="168"/>
      <c r="O425" s="168"/>
      <c r="P425" s="168"/>
      <c r="Q425" s="168"/>
      <c r="R425" s="168"/>
      <c r="S425" s="168"/>
      <c r="T425" s="169"/>
      <c r="AT425" s="164" t="s">
        <v>146</v>
      </c>
      <c r="AU425" s="164" t="s">
        <v>87</v>
      </c>
      <c r="AV425" s="14" t="s">
        <v>144</v>
      </c>
      <c r="AW425" s="14" t="s">
        <v>35</v>
      </c>
      <c r="AX425" s="14" t="s">
        <v>84</v>
      </c>
      <c r="AY425" s="164" t="s">
        <v>136</v>
      </c>
    </row>
    <row r="426" spans="1:65" s="2" customFormat="1" ht="16.5" customHeight="1">
      <c r="A426" s="30"/>
      <c r="B426" s="142"/>
      <c r="C426" s="183" t="s">
        <v>639</v>
      </c>
      <c r="D426" s="183" t="s">
        <v>403</v>
      </c>
      <c r="E426" s="184" t="s">
        <v>640</v>
      </c>
      <c r="F426" s="185" t="s">
        <v>641</v>
      </c>
      <c r="G426" s="186" t="s">
        <v>188</v>
      </c>
      <c r="H426" s="187">
        <v>3</v>
      </c>
      <c r="I426" s="188">
        <v>0</v>
      </c>
      <c r="J426" s="188">
        <f>ROUND(I426*H426,2)</f>
        <v>0</v>
      </c>
      <c r="K426" s="185" t="s">
        <v>143</v>
      </c>
      <c r="L426" s="189"/>
      <c r="M426" s="190" t="s">
        <v>1</v>
      </c>
      <c r="N426" s="191" t="s">
        <v>45</v>
      </c>
      <c r="O426" s="151">
        <v>0</v>
      </c>
      <c r="P426" s="151">
        <f>O426*H426</f>
        <v>0</v>
      </c>
      <c r="Q426" s="151">
        <v>0</v>
      </c>
      <c r="R426" s="151">
        <f>Q426*H426</f>
        <v>0</v>
      </c>
      <c r="S426" s="151">
        <v>0</v>
      </c>
      <c r="T426" s="152">
        <f>S426*H426</f>
        <v>0</v>
      </c>
      <c r="U426" s="30"/>
      <c r="V426" s="30"/>
      <c r="W426" s="30"/>
      <c r="X426" s="30"/>
      <c r="Y426" s="30"/>
      <c r="Z426" s="30"/>
      <c r="AA426" s="30"/>
      <c r="AB426" s="30"/>
      <c r="AC426" s="30"/>
      <c r="AD426" s="30"/>
      <c r="AE426" s="30"/>
      <c r="AR426" s="153" t="s">
        <v>178</v>
      </c>
      <c r="AT426" s="153" t="s">
        <v>403</v>
      </c>
      <c r="AU426" s="153" t="s">
        <v>87</v>
      </c>
      <c r="AY426" s="17" t="s">
        <v>136</v>
      </c>
      <c r="BE426" s="154">
        <f>IF(N426="základní",J426,0)</f>
        <v>0</v>
      </c>
      <c r="BF426" s="154">
        <f>IF(N426="snížená",J426,0)</f>
        <v>0</v>
      </c>
      <c r="BG426" s="154">
        <f>IF(N426="zákl. přenesená",J426,0)</f>
        <v>0</v>
      </c>
      <c r="BH426" s="154">
        <f>IF(N426="sníž. přenesená",J426,0)</f>
        <v>0</v>
      </c>
      <c r="BI426" s="154">
        <f>IF(N426="nulová",J426,0)</f>
        <v>0</v>
      </c>
      <c r="BJ426" s="17" t="s">
        <v>84</v>
      </c>
      <c r="BK426" s="154">
        <f>ROUND(I426*H426,2)</f>
        <v>0</v>
      </c>
      <c r="BL426" s="17" t="s">
        <v>144</v>
      </c>
      <c r="BM426" s="153" t="s">
        <v>642</v>
      </c>
    </row>
    <row r="427" spans="1:65" s="13" customFormat="1">
      <c r="B427" s="155"/>
      <c r="D427" s="156" t="s">
        <v>146</v>
      </c>
      <c r="E427" s="157" t="s">
        <v>1</v>
      </c>
      <c r="F427" s="158" t="s">
        <v>96</v>
      </c>
      <c r="H427" s="159">
        <v>3</v>
      </c>
      <c r="L427" s="155"/>
      <c r="M427" s="160"/>
      <c r="N427" s="161"/>
      <c r="O427" s="161"/>
      <c r="P427" s="161"/>
      <c r="Q427" s="161"/>
      <c r="R427" s="161"/>
      <c r="S427" s="161"/>
      <c r="T427" s="162"/>
      <c r="AT427" s="157" t="s">
        <v>146</v>
      </c>
      <c r="AU427" s="157" t="s">
        <v>87</v>
      </c>
      <c r="AV427" s="13" t="s">
        <v>87</v>
      </c>
      <c r="AW427" s="13" t="s">
        <v>35</v>
      </c>
      <c r="AX427" s="13" t="s">
        <v>80</v>
      </c>
      <c r="AY427" s="157" t="s">
        <v>136</v>
      </c>
    </row>
    <row r="428" spans="1:65" s="14" customFormat="1">
      <c r="B428" s="163"/>
      <c r="D428" s="156" t="s">
        <v>146</v>
      </c>
      <c r="E428" s="164" t="s">
        <v>1</v>
      </c>
      <c r="F428" s="165" t="s">
        <v>148</v>
      </c>
      <c r="H428" s="166">
        <v>3</v>
      </c>
      <c r="L428" s="163"/>
      <c r="M428" s="167"/>
      <c r="N428" s="168"/>
      <c r="O428" s="168"/>
      <c r="P428" s="168"/>
      <c r="Q428" s="168"/>
      <c r="R428" s="168"/>
      <c r="S428" s="168"/>
      <c r="T428" s="169"/>
      <c r="AT428" s="164" t="s">
        <v>146</v>
      </c>
      <c r="AU428" s="164" t="s">
        <v>87</v>
      </c>
      <c r="AV428" s="14" t="s">
        <v>144</v>
      </c>
      <c r="AW428" s="14" t="s">
        <v>35</v>
      </c>
      <c r="AX428" s="14" t="s">
        <v>84</v>
      </c>
      <c r="AY428" s="164" t="s">
        <v>136</v>
      </c>
    </row>
    <row r="429" spans="1:65" s="2" customFormat="1" ht="16.5" customHeight="1">
      <c r="A429" s="30"/>
      <c r="B429" s="142"/>
      <c r="C429" s="183" t="s">
        <v>409</v>
      </c>
      <c r="D429" s="183" t="s">
        <v>403</v>
      </c>
      <c r="E429" s="184" t="s">
        <v>643</v>
      </c>
      <c r="F429" s="185" t="s">
        <v>644</v>
      </c>
      <c r="G429" s="186" t="s">
        <v>188</v>
      </c>
      <c r="H429" s="187">
        <v>6</v>
      </c>
      <c r="I429" s="188">
        <v>0</v>
      </c>
      <c r="J429" s="188">
        <f>ROUND(I429*H429,2)</f>
        <v>0</v>
      </c>
      <c r="K429" s="185" t="s">
        <v>143</v>
      </c>
      <c r="L429" s="189"/>
      <c r="M429" s="190" t="s">
        <v>1</v>
      </c>
      <c r="N429" s="191" t="s">
        <v>45</v>
      </c>
      <c r="O429" s="151">
        <v>0</v>
      </c>
      <c r="P429" s="151">
        <f>O429*H429</f>
        <v>0</v>
      </c>
      <c r="Q429" s="151">
        <v>0</v>
      </c>
      <c r="R429" s="151">
        <f>Q429*H429</f>
        <v>0</v>
      </c>
      <c r="S429" s="151">
        <v>0</v>
      </c>
      <c r="T429" s="152">
        <f>S429*H429</f>
        <v>0</v>
      </c>
      <c r="U429" s="30"/>
      <c r="V429" s="30"/>
      <c r="W429" s="30"/>
      <c r="X429" s="30"/>
      <c r="Y429" s="30"/>
      <c r="Z429" s="30"/>
      <c r="AA429" s="30"/>
      <c r="AB429" s="30"/>
      <c r="AC429" s="30"/>
      <c r="AD429" s="30"/>
      <c r="AE429" s="30"/>
      <c r="AR429" s="153" t="s">
        <v>178</v>
      </c>
      <c r="AT429" s="153" t="s">
        <v>403</v>
      </c>
      <c r="AU429" s="153" t="s">
        <v>87</v>
      </c>
      <c r="AY429" s="17" t="s">
        <v>136</v>
      </c>
      <c r="BE429" s="154">
        <f>IF(N429="základní",J429,0)</f>
        <v>0</v>
      </c>
      <c r="BF429" s="154">
        <f>IF(N429="snížená",J429,0)</f>
        <v>0</v>
      </c>
      <c r="BG429" s="154">
        <f>IF(N429="zákl. přenesená",J429,0)</f>
        <v>0</v>
      </c>
      <c r="BH429" s="154">
        <f>IF(N429="sníž. přenesená",J429,0)</f>
        <v>0</v>
      </c>
      <c r="BI429" s="154">
        <f>IF(N429="nulová",J429,0)</f>
        <v>0</v>
      </c>
      <c r="BJ429" s="17" t="s">
        <v>84</v>
      </c>
      <c r="BK429" s="154">
        <f>ROUND(I429*H429,2)</f>
        <v>0</v>
      </c>
      <c r="BL429" s="17" t="s">
        <v>144</v>
      </c>
      <c r="BM429" s="153" t="s">
        <v>645</v>
      </c>
    </row>
    <row r="430" spans="1:65" s="13" customFormat="1">
      <c r="B430" s="155"/>
      <c r="D430" s="156" t="s">
        <v>146</v>
      </c>
      <c r="E430" s="157" t="s">
        <v>1</v>
      </c>
      <c r="F430" s="158" t="s">
        <v>169</v>
      </c>
      <c r="H430" s="159">
        <v>6</v>
      </c>
      <c r="L430" s="155"/>
      <c r="M430" s="160"/>
      <c r="N430" s="161"/>
      <c r="O430" s="161"/>
      <c r="P430" s="161"/>
      <c r="Q430" s="161"/>
      <c r="R430" s="161"/>
      <c r="S430" s="161"/>
      <c r="T430" s="162"/>
      <c r="AT430" s="157" t="s">
        <v>146</v>
      </c>
      <c r="AU430" s="157" t="s">
        <v>87</v>
      </c>
      <c r="AV430" s="13" t="s">
        <v>87</v>
      </c>
      <c r="AW430" s="13" t="s">
        <v>35</v>
      </c>
      <c r="AX430" s="13" t="s">
        <v>80</v>
      </c>
      <c r="AY430" s="157" t="s">
        <v>136</v>
      </c>
    </row>
    <row r="431" spans="1:65" s="14" customFormat="1">
      <c r="B431" s="163"/>
      <c r="D431" s="156" t="s">
        <v>146</v>
      </c>
      <c r="E431" s="164" t="s">
        <v>1</v>
      </c>
      <c r="F431" s="165" t="s">
        <v>148</v>
      </c>
      <c r="H431" s="166">
        <v>6</v>
      </c>
      <c r="L431" s="163"/>
      <c r="M431" s="167"/>
      <c r="N431" s="168"/>
      <c r="O431" s="168"/>
      <c r="P431" s="168"/>
      <c r="Q431" s="168"/>
      <c r="R431" s="168"/>
      <c r="S431" s="168"/>
      <c r="T431" s="169"/>
      <c r="AT431" s="164" t="s">
        <v>146</v>
      </c>
      <c r="AU431" s="164" t="s">
        <v>87</v>
      </c>
      <c r="AV431" s="14" t="s">
        <v>144</v>
      </c>
      <c r="AW431" s="14" t="s">
        <v>35</v>
      </c>
      <c r="AX431" s="14" t="s">
        <v>84</v>
      </c>
      <c r="AY431" s="164" t="s">
        <v>136</v>
      </c>
    </row>
    <row r="432" spans="1:65" s="2" customFormat="1" ht="16.5" customHeight="1">
      <c r="A432" s="30"/>
      <c r="B432" s="142"/>
      <c r="C432" s="183" t="s">
        <v>646</v>
      </c>
      <c r="D432" s="183" t="s">
        <v>403</v>
      </c>
      <c r="E432" s="184" t="s">
        <v>647</v>
      </c>
      <c r="F432" s="185" t="s">
        <v>648</v>
      </c>
      <c r="G432" s="186" t="s">
        <v>188</v>
      </c>
      <c r="H432" s="187">
        <v>4</v>
      </c>
      <c r="I432" s="188">
        <v>0</v>
      </c>
      <c r="J432" s="188">
        <f>ROUND(I432*H432,2)</f>
        <v>0</v>
      </c>
      <c r="K432" s="185" t="s">
        <v>143</v>
      </c>
      <c r="L432" s="189"/>
      <c r="M432" s="190" t="s">
        <v>1</v>
      </c>
      <c r="N432" s="191" t="s">
        <v>45</v>
      </c>
      <c r="O432" s="151">
        <v>0</v>
      </c>
      <c r="P432" s="151">
        <f>O432*H432</f>
        <v>0</v>
      </c>
      <c r="Q432" s="151">
        <v>0</v>
      </c>
      <c r="R432" s="151">
        <f>Q432*H432</f>
        <v>0</v>
      </c>
      <c r="S432" s="151">
        <v>0</v>
      </c>
      <c r="T432" s="152">
        <f>S432*H432</f>
        <v>0</v>
      </c>
      <c r="U432" s="30"/>
      <c r="V432" s="30"/>
      <c r="W432" s="30"/>
      <c r="X432" s="30"/>
      <c r="Y432" s="30"/>
      <c r="Z432" s="30"/>
      <c r="AA432" s="30"/>
      <c r="AB432" s="30"/>
      <c r="AC432" s="30"/>
      <c r="AD432" s="30"/>
      <c r="AE432" s="30"/>
      <c r="AR432" s="153" t="s">
        <v>178</v>
      </c>
      <c r="AT432" s="153" t="s">
        <v>403</v>
      </c>
      <c r="AU432" s="153" t="s">
        <v>87</v>
      </c>
      <c r="AY432" s="17" t="s">
        <v>136</v>
      </c>
      <c r="BE432" s="154">
        <f>IF(N432="základní",J432,0)</f>
        <v>0</v>
      </c>
      <c r="BF432" s="154">
        <f>IF(N432="snížená",J432,0)</f>
        <v>0</v>
      </c>
      <c r="BG432" s="154">
        <f>IF(N432="zákl. přenesená",J432,0)</f>
        <v>0</v>
      </c>
      <c r="BH432" s="154">
        <f>IF(N432="sníž. přenesená",J432,0)</f>
        <v>0</v>
      </c>
      <c r="BI432" s="154">
        <f>IF(N432="nulová",J432,0)</f>
        <v>0</v>
      </c>
      <c r="BJ432" s="17" t="s">
        <v>84</v>
      </c>
      <c r="BK432" s="154">
        <f>ROUND(I432*H432,2)</f>
        <v>0</v>
      </c>
      <c r="BL432" s="17" t="s">
        <v>144</v>
      </c>
      <c r="BM432" s="153" t="s">
        <v>649</v>
      </c>
    </row>
    <row r="433" spans="1:65" s="13" customFormat="1">
      <c r="B433" s="155"/>
      <c r="D433" s="156" t="s">
        <v>146</v>
      </c>
      <c r="E433" s="157" t="s">
        <v>1</v>
      </c>
      <c r="F433" s="158" t="s">
        <v>144</v>
      </c>
      <c r="H433" s="159">
        <v>4</v>
      </c>
      <c r="L433" s="155"/>
      <c r="M433" s="160"/>
      <c r="N433" s="161"/>
      <c r="O433" s="161"/>
      <c r="P433" s="161"/>
      <c r="Q433" s="161"/>
      <c r="R433" s="161"/>
      <c r="S433" s="161"/>
      <c r="T433" s="162"/>
      <c r="AT433" s="157" t="s">
        <v>146</v>
      </c>
      <c r="AU433" s="157" t="s">
        <v>87</v>
      </c>
      <c r="AV433" s="13" t="s">
        <v>87</v>
      </c>
      <c r="AW433" s="13" t="s">
        <v>35</v>
      </c>
      <c r="AX433" s="13" t="s">
        <v>80</v>
      </c>
      <c r="AY433" s="157" t="s">
        <v>136</v>
      </c>
    </row>
    <row r="434" spans="1:65" s="14" customFormat="1">
      <c r="B434" s="163"/>
      <c r="D434" s="156" t="s">
        <v>146</v>
      </c>
      <c r="E434" s="164" t="s">
        <v>1</v>
      </c>
      <c r="F434" s="165" t="s">
        <v>148</v>
      </c>
      <c r="H434" s="166">
        <v>4</v>
      </c>
      <c r="L434" s="163"/>
      <c r="M434" s="167"/>
      <c r="N434" s="168"/>
      <c r="O434" s="168"/>
      <c r="P434" s="168"/>
      <c r="Q434" s="168"/>
      <c r="R434" s="168"/>
      <c r="S434" s="168"/>
      <c r="T434" s="169"/>
      <c r="AT434" s="164" t="s">
        <v>146</v>
      </c>
      <c r="AU434" s="164" t="s">
        <v>87</v>
      </c>
      <c r="AV434" s="14" t="s">
        <v>144</v>
      </c>
      <c r="AW434" s="14" t="s">
        <v>35</v>
      </c>
      <c r="AX434" s="14" t="s">
        <v>84</v>
      </c>
      <c r="AY434" s="164" t="s">
        <v>136</v>
      </c>
    </row>
    <row r="435" spans="1:65" s="2" customFormat="1" ht="16.5" customHeight="1">
      <c r="A435" s="30"/>
      <c r="B435" s="142"/>
      <c r="C435" s="183" t="s">
        <v>650</v>
      </c>
      <c r="D435" s="183" t="s">
        <v>403</v>
      </c>
      <c r="E435" s="184" t="s">
        <v>651</v>
      </c>
      <c r="F435" s="185" t="s">
        <v>652</v>
      </c>
      <c r="G435" s="186" t="s">
        <v>188</v>
      </c>
      <c r="H435" s="187">
        <v>1</v>
      </c>
      <c r="I435" s="188">
        <v>0</v>
      </c>
      <c r="J435" s="188">
        <f>ROUND(I435*H435,2)</f>
        <v>0</v>
      </c>
      <c r="K435" s="185" t="s">
        <v>1</v>
      </c>
      <c r="L435" s="189"/>
      <c r="M435" s="190" t="s">
        <v>1</v>
      </c>
      <c r="N435" s="191" t="s">
        <v>45</v>
      </c>
      <c r="O435" s="151">
        <v>0</v>
      </c>
      <c r="P435" s="151">
        <f>O435*H435</f>
        <v>0</v>
      </c>
      <c r="Q435" s="151">
        <v>0</v>
      </c>
      <c r="R435" s="151">
        <f>Q435*H435</f>
        <v>0</v>
      </c>
      <c r="S435" s="151">
        <v>0</v>
      </c>
      <c r="T435" s="152">
        <f>S435*H435</f>
        <v>0</v>
      </c>
      <c r="U435" s="30"/>
      <c r="V435" s="30"/>
      <c r="W435" s="30"/>
      <c r="X435" s="30"/>
      <c r="Y435" s="30"/>
      <c r="Z435" s="30"/>
      <c r="AA435" s="30"/>
      <c r="AB435" s="30"/>
      <c r="AC435" s="30"/>
      <c r="AD435" s="30"/>
      <c r="AE435" s="30"/>
      <c r="AR435" s="153" t="s">
        <v>178</v>
      </c>
      <c r="AT435" s="153" t="s">
        <v>403</v>
      </c>
      <c r="AU435" s="153" t="s">
        <v>87</v>
      </c>
      <c r="AY435" s="17" t="s">
        <v>136</v>
      </c>
      <c r="BE435" s="154">
        <f>IF(N435="základní",J435,0)</f>
        <v>0</v>
      </c>
      <c r="BF435" s="154">
        <f>IF(N435="snížená",J435,0)</f>
        <v>0</v>
      </c>
      <c r="BG435" s="154">
        <f>IF(N435="zákl. přenesená",J435,0)</f>
        <v>0</v>
      </c>
      <c r="BH435" s="154">
        <f>IF(N435="sníž. přenesená",J435,0)</f>
        <v>0</v>
      </c>
      <c r="BI435" s="154">
        <f>IF(N435="nulová",J435,0)</f>
        <v>0</v>
      </c>
      <c r="BJ435" s="17" t="s">
        <v>84</v>
      </c>
      <c r="BK435" s="154">
        <f>ROUND(I435*H435,2)</f>
        <v>0</v>
      </c>
      <c r="BL435" s="17" t="s">
        <v>144</v>
      </c>
      <c r="BM435" s="153" t="s">
        <v>653</v>
      </c>
    </row>
    <row r="436" spans="1:65" s="13" customFormat="1">
      <c r="B436" s="155"/>
      <c r="D436" s="156" t="s">
        <v>146</v>
      </c>
      <c r="E436" s="157" t="s">
        <v>1</v>
      </c>
      <c r="F436" s="158" t="s">
        <v>84</v>
      </c>
      <c r="H436" s="159">
        <v>1</v>
      </c>
      <c r="L436" s="155"/>
      <c r="M436" s="160"/>
      <c r="N436" s="161"/>
      <c r="O436" s="161"/>
      <c r="P436" s="161"/>
      <c r="Q436" s="161"/>
      <c r="R436" s="161"/>
      <c r="S436" s="161"/>
      <c r="T436" s="162"/>
      <c r="AT436" s="157" t="s">
        <v>146</v>
      </c>
      <c r="AU436" s="157" t="s">
        <v>87</v>
      </c>
      <c r="AV436" s="13" t="s">
        <v>87</v>
      </c>
      <c r="AW436" s="13" t="s">
        <v>35</v>
      </c>
      <c r="AX436" s="13" t="s">
        <v>80</v>
      </c>
      <c r="AY436" s="157" t="s">
        <v>136</v>
      </c>
    </row>
    <row r="437" spans="1:65" s="14" customFormat="1">
      <c r="B437" s="163"/>
      <c r="D437" s="156" t="s">
        <v>146</v>
      </c>
      <c r="E437" s="164" t="s">
        <v>1</v>
      </c>
      <c r="F437" s="165" t="s">
        <v>148</v>
      </c>
      <c r="H437" s="166">
        <v>1</v>
      </c>
      <c r="L437" s="163"/>
      <c r="M437" s="167"/>
      <c r="N437" s="168"/>
      <c r="O437" s="168"/>
      <c r="P437" s="168"/>
      <c r="Q437" s="168"/>
      <c r="R437" s="168"/>
      <c r="S437" s="168"/>
      <c r="T437" s="169"/>
      <c r="AT437" s="164" t="s">
        <v>146</v>
      </c>
      <c r="AU437" s="164" t="s">
        <v>87</v>
      </c>
      <c r="AV437" s="14" t="s">
        <v>144</v>
      </c>
      <c r="AW437" s="14" t="s">
        <v>35</v>
      </c>
      <c r="AX437" s="14" t="s">
        <v>84</v>
      </c>
      <c r="AY437" s="164" t="s">
        <v>136</v>
      </c>
    </row>
    <row r="438" spans="1:65" s="2" customFormat="1" ht="16.5" customHeight="1">
      <c r="A438" s="30"/>
      <c r="B438" s="142"/>
      <c r="C438" s="183" t="s">
        <v>654</v>
      </c>
      <c r="D438" s="183" t="s">
        <v>403</v>
      </c>
      <c r="E438" s="184" t="s">
        <v>655</v>
      </c>
      <c r="F438" s="185" t="s">
        <v>656</v>
      </c>
      <c r="G438" s="186" t="s">
        <v>188</v>
      </c>
      <c r="H438" s="187">
        <v>15</v>
      </c>
      <c r="I438" s="188">
        <v>0</v>
      </c>
      <c r="J438" s="188">
        <f>ROUND(I438*H438,2)</f>
        <v>0</v>
      </c>
      <c r="K438" s="185" t="s">
        <v>143</v>
      </c>
      <c r="L438" s="189"/>
      <c r="M438" s="190" t="s">
        <v>1</v>
      </c>
      <c r="N438" s="191" t="s">
        <v>45</v>
      </c>
      <c r="O438" s="151">
        <v>0</v>
      </c>
      <c r="P438" s="151">
        <f>O438*H438</f>
        <v>0</v>
      </c>
      <c r="Q438" s="151">
        <v>0</v>
      </c>
      <c r="R438" s="151">
        <f>Q438*H438</f>
        <v>0</v>
      </c>
      <c r="S438" s="151">
        <v>0</v>
      </c>
      <c r="T438" s="152">
        <f>S438*H438</f>
        <v>0</v>
      </c>
      <c r="U438" s="30"/>
      <c r="V438" s="30"/>
      <c r="W438" s="30"/>
      <c r="X438" s="30"/>
      <c r="Y438" s="30"/>
      <c r="Z438" s="30"/>
      <c r="AA438" s="30"/>
      <c r="AB438" s="30"/>
      <c r="AC438" s="30"/>
      <c r="AD438" s="30"/>
      <c r="AE438" s="30"/>
      <c r="AR438" s="153" t="s">
        <v>178</v>
      </c>
      <c r="AT438" s="153" t="s">
        <v>403</v>
      </c>
      <c r="AU438" s="153" t="s">
        <v>87</v>
      </c>
      <c r="AY438" s="17" t="s">
        <v>136</v>
      </c>
      <c r="BE438" s="154">
        <f>IF(N438="základní",J438,0)</f>
        <v>0</v>
      </c>
      <c r="BF438" s="154">
        <f>IF(N438="snížená",J438,0)</f>
        <v>0</v>
      </c>
      <c r="BG438" s="154">
        <f>IF(N438="zákl. přenesená",J438,0)</f>
        <v>0</v>
      </c>
      <c r="BH438" s="154">
        <f>IF(N438="sníž. přenesená",J438,0)</f>
        <v>0</v>
      </c>
      <c r="BI438" s="154">
        <f>IF(N438="nulová",J438,0)</f>
        <v>0</v>
      </c>
      <c r="BJ438" s="17" t="s">
        <v>84</v>
      </c>
      <c r="BK438" s="154">
        <f>ROUND(I438*H438,2)</f>
        <v>0</v>
      </c>
      <c r="BL438" s="17" t="s">
        <v>144</v>
      </c>
      <c r="BM438" s="153" t="s">
        <v>657</v>
      </c>
    </row>
    <row r="439" spans="1:65" s="13" customFormat="1">
      <c r="B439" s="155"/>
      <c r="D439" s="156" t="s">
        <v>146</v>
      </c>
      <c r="E439" s="157" t="s">
        <v>1</v>
      </c>
      <c r="F439" s="158" t="s">
        <v>8</v>
      </c>
      <c r="H439" s="159">
        <v>15</v>
      </c>
      <c r="L439" s="155"/>
      <c r="M439" s="160"/>
      <c r="N439" s="161"/>
      <c r="O439" s="161"/>
      <c r="P439" s="161"/>
      <c r="Q439" s="161"/>
      <c r="R439" s="161"/>
      <c r="S439" s="161"/>
      <c r="T439" s="162"/>
      <c r="AT439" s="157" t="s">
        <v>146</v>
      </c>
      <c r="AU439" s="157" t="s">
        <v>87</v>
      </c>
      <c r="AV439" s="13" t="s">
        <v>87</v>
      </c>
      <c r="AW439" s="13" t="s">
        <v>35</v>
      </c>
      <c r="AX439" s="13" t="s">
        <v>80</v>
      </c>
      <c r="AY439" s="157" t="s">
        <v>136</v>
      </c>
    </row>
    <row r="440" spans="1:65" s="14" customFormat="1">
      <c r="B440" s="163"/>
      <c r="D440" s="156" t="s">
        <v>146</v>
      </c>
      <c r="E440" s="164" t="s">
        <v>1</v>
      </c>
      <c r="F440" s="165" t="s">
        <v>148</v>
      </c>
      <c r="H440" s="166">
        <v>15</v>
      </c>
      <c r="L440" s="163"/>
      <c r="M440" s="167"/>
      <c r="N440" s="168"/>
      <c r="O440" s="168"/>
      <c r="P440" s="168"/>
      <c r="Q440" s="168"/>
      <c r="R440" s="168"/>
      <c r="S440" s="168"/>
      <c r="T440" s="169"/>
      <c r="AT440" s="164" t="s">
        <v>146</v>
      </c>
      <c r="AU440" s="164" t="s">
        <v>87</v>
      </c>
      <c r="AV440" s="14" t="s">
        <v>144</v>
      </c>
      <c r="AW440" s="14" t="s">
        <v>35</v>
      </c>
      <c r="AX440" s="14" t="s">
        <v>84</v>
      </c>
      <c r="AY440" s="164" t="s">
        <v>136</v>
      </c>
    </row>
    <row r="441" spans="1:65" s="2" customFormat="1" ht="16.5" customHeight="1">
      <c r="A441" s="30"/>
      <c r="B441" s="142"/>
      <c r="C441" s="143" t="s">
        <v>412</v>
      </c>
      <c r="D441" s="143" t="s">
        <v>139</v>
      </c>
      <c r="E441" s="144" t="s">
        <v>658</v>
      </c>
      <c r="F441" s="145" t="s">
        <v>659</v>
      </c>
      <c r="G441" s="146" t="s">
        <v>188</v>
      </c>
      <c r="H441" s="147">
        <v>9</v>
      </c>
      <c r="I441" s="148">
        <v>0</v>
      </c>
      <c r="J441" s="148">
        <f>ROUND(I441*H441,2)</f>
        <v>0</v>
      </c>
      <c r="K441" s="145" t="s">
        <v>143</v>
      </c>
      <c r="L441" s="31"/>
      <c r="M441" s="149" t="s">
        <v>1</v>
      </c>
      <c r="N441" s="150" t="s">
        <v>45</v>
      </c>
      <c r="O441" s="151">
        <v>0</v>
      </c>
      <c r="P441" s="151">
        <f>O441*H441</f>
        <v>0</v>
      </c>
      <c r="Q441" s="151">
        <v>0</v>
      </c>
      <c r="R441" s="151">
        <f>Q441*H441</f>
        <v>0</v>
      </c>
      <c r="S441" s="151">
        <v>0</v>
      </c>
      <c r="T441" s="152">
        <f>S441*H441</f>
        <v>0</v>
      </c>
      <c r="U441" s="30"/>
      <c r="V441" s="30"/>
      <c r="W441" s="30"/>
      <c r="X441" s="30"/>
      <c r="Y441" s="30"/>
      <c r="Z441" s="30"/>
      <c r="AA441" s="30"/>
      <c r="AB441" s="30"/>
      <c r="AC441" s="30"/>
      <c r="AD441" s="30"/>
      <c r="AE441" s="30"/>
      <c r="AR441" s="153" t="s">
        <v>144</v>
      </c>
      <c r="AT441" s="153" t="s">
        <v>139</v>
      </c>
      <c r="AU441" s="153" t="s">
        <v>87</v>
      </c>
      <c r="AY441" s="17" t="s">
        <v>136</v>
      </c>
      <c r="BE441" s="154">
        <f>IF(N441="základní",J441,0)</f>
        <v>0</v>
      </c>
      <c r="BF441" s="154">
        <f>IF(N441="snížená",J441,0)</f>
        <v>0</v>
      </c>
      <c r="BG441" s="154">
        <f>IF(N441="zákl. přenesená",J441,0)</f>
        <v>0</v>
      </c>
      <c r="BH441" s="154">
        <f>IF(N441="sníž. přenesená",J441,0)</f>
        <v>0</v>
      </c>
      <c r="BI441" s="154">
        <f>IF(N441="nulová",J441,0)</f>
        <v>0</v>
      </c>
      <c r="BJ441" s="17" t="s">
        <v>84</v>
      </c>
      <c r="BK441" s="154">
        <f>ROUND(I441*H441,2)</f>
        <v>0</v>
      </c>
      <c r="BL441" s="17" t="s">
        <v>144</v>
      </c>
      <c r="BM441" s="153" t="s">
        <v>660</v>
      </c>
    </row>
    <row r="442" spans="1:65" s="13" customFormat="1">
      <c r="B442" s="155"/>
      <c r="D442" s="156" t="s">
        <v>146</v>
      </c>
      <c r="E442" s="157" t="s">
        <v>1</v>
      </c>
      <c r="F442" s="158" t="s">
        <v>137</v>
      </c>
      <c r="H442" s="159">
        <v>9</v>
      </c>
      <c r="L442" s="155"/>
      <c r="M442" s="160"/>
      <c r="N442" s="161"/>
      <c r="O442" s="161"/>
      <c r="P442" s="161"/>
      <c r="Q442" s="161"/>
      <c r="R442" s="161"/>
      <c r="S442" s="161"/>
      <c r="T442" s="162"/>
      <c r="AT442" s="157" t="s">
        <v>146</v>
      </c>
      <c r="AU442" s="157" t="s">
        <v>87</v>
      </c>
      <c r="AV442" s="13" t="s">
        <v>87</v>
      </c>
      <c r="AW442" s="13" t="s">
        <v>35</v>
      </c>
      <c r="AX442" s="13" t="s">
        <v>80</v>
      </c>
      <c r="AY442" s="157" t="s">
        <v>136</v>
      </c>
    </row>
    <row r="443" spans="1:65" s="14" customFormat="1">
      <c r="B443" s="163"/>
      <c r="D443" s="156" t="s">
        <v>146</v>
      </c>
      <c r="E443" s="164" t="s">
        <v>1</v>
      </c>
      <c r="F443" s="165" t="s">
        <v>148</v>
      </c>
      <c r="H443" s="166">
        <v>9</v>
      </c>
      <c r="L443" s="163"/>
      <c r="M443" s="167"/>
      <c r="N443" s="168"/>
      <c r="O443" s="168"/>
      <c r="P443" s="168"/>
      <c r="Q443" s="168"/>
      <c r="R443" s="168"/>
      <c r="S443" s="168"/>
      <c r="T443" s="169"/>
      <c r="AT443" s="164" t="s">
        <v>146</v>
      </c>
      <c r="AU443" s="164" t="s">
        <v>87</v>
      </c>
      <c r="AV443" s="14" t="s">
        <v>144</v>
      </c>
      <c r="AW443" s="14" t="s">
        <v>35</v>
      </c>
      <c r="AX443" s="14" t="s">
        <v>84</v>
      </c>
      <c r="AY443" s="164" t="s">
        <v>136</v>
      </c>
    </row>
    <row r="444" spans="1:65" s="2" customFormat="1" ht="16.5" customHeight="1">
      <c r="A444" s="30"/>
      <c r="B444" s="142"/>
      <c r="C444" s="183" t="s">
        <v>661</v>
      </c>
      <c r="D444" s="183" t="s">
        <v>403</v>
      </c>
      <c r="E444" s="184" t="s">
        <v>662</v>
      </c>
      <c r="F444" s="185" t="s">
        <v>663</v>
      </c>
      <c r="G444" s="186" t="s">
        <v>188</v>
      </c>
      <c r="H444" s="187">
        <v>2</v>
      </c>
      <c r="I444" s="188">
        <v>0</v>
      </c>
      <c r="J444" s="188">
        <f>ROUND(I444*H444,2)</f>
        <v>0</v>
      </c>
      <c r="K444" s="185" t="s">
        <v>143</v>
      </c>
      <c r="L444" s="189"/>
      <c r="M444" s="190" t="s">
        <v>1</v>
      </c>
      <c r="N444" s="191" t="s">
        <v>45</v>
      </c>
      <c r="O444" s="151">
        <v>0</v>
      </c>
      <c r="P444" s="151">
        <f>O444*H444</f>
        <v>0</v>
      </c>
      <c r="Q444" s="151">
        <v>0</v>
      </c>
      <c r="R444" s="151">
        <f>Q444*H444</f>
        <v>0</v>
      </c>
      <c r="S444" s="151">
        <v>0</v>
      </c>
      <c r="T444" s="152">
        <f>S444*H444</f>
        <v>0</v>
      </c>
      <c r="U444" s="30"/>
      <c r="V444" s="30"/>
      <c r="W444" s="30"/>
      <c r="X444" s="30"/>
      <c r="Y444" s="30"/>
      <c r="Z444" s="30"/>
      <c r="AA444" s="30"/>
      <c r="AB444" s="30"/>
      <c r="AC444" s="30"/>
      <c r="AD444" s="30"/>
      <c r="AE444" s="30"/>
      <c r="AR444" s="153" t="s">
        <v>178</v>
      </c>
      <c r="AT444" s="153" t="s">
        <v>403</v>
      </c>
      <c r="AU444" s="153" t="s">
        <v>87</v>
      </c>
      <c r="AY444" s="17" t="s">
        <v>136</v>
      </c>
      <c r="BE444" s="154">
        <f>IF(N444="základní",J444,0)</f>
        <v>0</v>
      </c>
      <c r="BF444" s="154">
        <f>IF(N444="snížená",J444,0)</f>
        <v>0</v>
      </c>
      <c r="BG444" s="154">
        <f>IF(N444="zákl. přenesená",J444,0)</f>
        <v>0</v>
      </c>
      <c r="BH444" s="154">
        <f>IF(N444="sníž. přenesená",J444,0)</f>
        <v>0</v>
      </c>
      <c r="BI444" s="154">
        <f>IF(N444="nulová",J444,0)</f>
        <v>0</v>
      </c>
      <c r="BJ444" s="17" t="s">
        <v>84</v>
      </c>
      <c r="BK444" s="154">
        <f>ROUND(I444*H444,2)</f>
        <v>0</v>
      </c>
      <c r="BL444" s="17" t="s">
        <v>144</v>
      </c>
      <c r="BM444" s="153" t="s">
        <v>664</v>
      </c>
    </row>
    <row r="445" spans="1:65" s="13" customFormat="1">
      <c r="B445" s="155"/>
      <c r="D445" s="156" t="s">
        <v>146</v>
      </c>
      <c r="E445" s="157" t="s">
        <v>1</v>
      </c>
      <c r="F445" s="158" t="s">
        <v>87</v>
      </c>
      <c r="H445" s="159">
        <v>2</v>
      </c>
      <c r="L445" s="155"/>
      <c r="M445" s="160"/>
      <c r="N445" s="161"/>
      <c r="O445" s="161"/>
      <c r="P445" s="161"/>
      <c r="Q445" s="161"/>
      <c r="R445" s="161"/>
      <c r="S445" s="161"/>
      <c r="T445" s="162"/>
      <c r="AT445" s="157" t="s">
        <v>146</v>
      </c>
      <c r="AU445" s="157" t="s">
        <v>87</v>
      </c>
      <c r="AV445" s="13" t="s">
        <v>87</v>
      </c>
      <c r="AW445" s="13" t="s">
        <v>35</v>
      </c>
      <c r="AX445" s="13" t="s">
        <v>80</v>
      </c>
      <c r="AY445" s="157" t="s">
        <v>136</v>
      </c>
    </row>
    <row r="446" spans="1:65" s="14" customFormat="1">
      <c r="B446" s="163"/>
      <c r="D446" s="156" t="s">
        <v>146</v>
      </c>
      <c r="E446" s="164" t="s">
        <v>1</v>
      </c>
      <c r="F446" s="165" t="s">
        <v>148</v>
      </c>
      <c r="H446" s="166">
        <v>2</v>
      </c>
      <c r="L446" s="163"/>
      <c r="M446" s="167"/>
      <c r="N446" s="168"/>
      <c r="O446" s="168"/>
      <c r="P446" s="168"/>
      <c r="Q446" s="168"/>
      <c r="R446" s="168"/>
      <c r="S446" s="168"/>
      <c r="T446" s="169"/>
      <c r="AT446" s="164" t="s">
        <v>146</v>
      </c>
      <c r="AU446" s="164" t="s">
        <v>87</v>
      </c>
      <c r="AV446" s="14" t="s">
        <v>144</v>
      </c>
      <c r="AW446" s="14" t="s">
        <v>35</v>
      </c>
      <c r="AX446" s="14" t="s">
        <v>84</v>
      </c>
      <c r="AY446" s="164" t="s">
        <v>136</v>
      </c>
    </row>
    <row r="447" spans="1:65" s="2" customFormat="1" ht="16.5" customHeight="1">
      <c r="A447" s="30"/>
      <c r="B447" s="142"/>
      <c r="C447" s="183" t="s">
        <v>665</v>
      </c>
      <c r="D447" s="183" t="s">
        <v>403</v>
      </c>
      <c r="E447" s="184" t="s">
        <v>666</v>
      </c>
      <c r="F447" s="185" t="s">
        <v>667</v>
      </c>
      <c r="G447" s="186" t="s">
        <v>188</v>
      </c>
      <c r="H447" s="187">
        <v>7</v>
      </c>
      <c r="I447" s="188">
        <v>0</v>
      </c>
      <c r="J447" s="188">
        <f>ROUND(I447*H447,2)</f>
        <v>0</v>
      </c>
      <c r="K447" s="185" t="s">
        <v>143</v>
      </c>
      <c r="L447" s="189"/>
      <c r="M447" s="190" t="s">
        <v>1</v>
      </c>
      <c r="N447" s="191" t="s">
        <v>45</v>
      </c>
      <c r="O447" s="151">
        <v>0</v>
      </c>
      <c r="P447" s="151">
        <f>O447*H447</f>
        <v>0</v>
      </c>
      <c r="Q447" s="151">
        <v>0</v>
      </c>
      <c r="R447" s="151">
        <f>Q447*H447</f>
        <v>0</v>
      </c>
      <c r="S447" s="151">
        <v>0</v>
      </c>
      <c r="T447" s="152">
        <f>S447*H447</f>
        <v>0</v>
      </c>
      <c r="U447" s="30"/>
      <c r="V447" s="30"/>
      <c r="W447" s="30"/>
      <c r="X447" s="30"/>
      <c r="Y447" s="30"/>
      <c r="Z447" s="30"/>
      <c r="AA447" s="30"/>
      <c r="AB447" s="30"/>
      <c r="AC447" s="30"/>
      <c r="AD447" s="30"/>
      <c r="AE447" s="30"/>
      <c r="AR447" s="153" t="s">
        <v>178</v>
      </c>
      <c r="AT447" s="153" t="s">
        <v>403</v>
      </c>
      <c r="AU447" s="153" t="s">
        <v>87</v>
      </c>
      <c r="AY447" s="17" t="s">
        <v>136</v>
      </c>
      <c r="BE447" s="154">
        <f>IF(N447="základní",J447,0)</f>
        <v>0</v>
      </c>
      <c r="BF447" s="154">
        <f>IF(N447="snížená",J447,0)</f>
        <v>0</v>
      </c>
      <c r="BG447" s="154">
        <f>IF(N447="zákl. přenesená",J447,0)</f>
        <v>0</v>
      </c>
      <c r="BH447" s="154">
        <f>IF(N447="sníž. přenesená",J447,0)</f>
        <v>0</v>
      </c>
      <c r="BI447" s="154">
        <f>IF(N447="nulová",J447,0)</f>
        <v>0</v>
      </c>
      <c r="BJ447" s="17" t="s">
        <v>84</v>
      </c>
      <c r="BK447" s="154">
        <f>ROUND(I447*H447,2)</f>
        <v>0</v>
      </c>
      <c r="BL447" s="17" t="s">
        <v>144</v>
      </c>
      <c r="BM447" s="153" t="s">
        <v>668</v>
      </c>
    </row>
    <row r="448" spans="1:65" s="13" customFormat="1">
      <c r="B448" s="155"/>
      <c r="D448" s="156" t="s">
        <v>146</v>
      </c>
      <c r="E448" s="157" t="s">
        <v>1</v>
      </c>
      <c r="F448" s="158" t="s">
        <v>173</v>
      </c>
      <c r="H448" s="159">
        <v>7</v>
      </c>
      <c r="L448" s="155"/>
      <c r="M448" s="160"/>
      <c r="N448" s="161"/>
      <c r="O448" s="161"/>
      <c r="P448" s="161"/>
      <c r="Q448" s="161"/>
      <c r="R448" s="161"/>
      <c r="S448" s="161"/>
      <c r="T448" s="162"/>
      <c r="AT448" s="157" t="s">
        <v>146</v>
      </c>
      <c r="AU448" s="157" t="s">
        <v>87</v>
      </c>
      <c r="AV448" s="13" t="s">
        <v>87</v>
      </c>
      <c r="AW448" s="13" t="s">
        <v>35</v>
      </c>
      <c r="AX448" s="13" t="s">
        <v>80</v>
      </c>
      <c r="AY448" s="157" t="s">
        <v>136</v>
      </c>
    </row>
    <row r="449" spans="1:65" s="14" customFormat="1">
      <c r="B449" s="163"/>
      <c r="D449" s="156" t="s">
        <v>146</v>
      </c>
      <c r="E449" s="164" t="s">
        <v>1</v>
      </c>
      <c r="F449" s="165" t="s">
        <v>148</v>
      </c>
      <c r="H449" s="166">
        <v>7</v>
      </c>
      <c r="L449" s="163"/>
      <c r="M449" s="167"/>
      <c r="N449" s="168"/>
      <c r="O449" s="168"/>
      <c r="P449" s="168"/>
      <c r="Q449" s="168"/>
      <c r="R449" s="168"/>
      <c r="S449" s="168"/>
      <c r="T449" s="169"/>
      <c r="AT449" s="164" t="s">
        <v>146</v>
      </c>
      <c r="AU449" s="164" t="s">
        <v>87</v>
      </c>
      <c r="AV449" s="14" t="s">
        <v>144</v>
      </c>
      <c r="AW449" s="14" t="s">
        <v>35</v>
      </c>
      <c r="AX449" s="14" t="s">
        <v>84</v>
      </c>
      <c r="AY449" s="164" t="s">
        <v>136</v>
      </c>
    </row>
    <row r="450" spans="1:65" s="2" customFormat="1" ht="16.5" customHeight="1">
      <c r="A450" s="30"/>
      <c r="B450" s="142"/>
      <c r="C450" s="143" t="s">
        <v>669</v>
      </c>
      <c r="D450" s="143" t="s">
        <v>139</v>
      </c>
      <c r="E450" s="144" t="s">
        <v>670</v>
      </c>
      <c r="F450" s="145" t="s">
        <v>671</v>
      </c>
      <c r="G450" s="146" t="s">
        <v>188</v>
      </c>
      <c r="H450" s="147">
        <v>5</v>
      </c>
      <c r="I450" s="148">
        <v>0</v>
      </c>
      <c r="J450" s="148">
        <f>ROUND(I450*H450,2)</f>
        <v>0</v>
      </c>
      <c r="K450" s="145" t="s">
        <v>143</v>
      </c>
      <c r="L450" s="31"/>
      <c r="M450" s="149" t="s">
        <v>1</v>
      </c>
      <c r="N450" s="150" t="s">
        <v>45</v>
      </c>
      <c r="O450" s="151">
        <v>0</v>
      </c>
      <c r="P450" s="151">
        <f>O450*H450</f>
        <v>0</v>
      </c>
      <c r="Q450" s="151">
        <v>0</v>
      </c>
      <c r="R450" s="151">
        <f>Q450*H450</f>
        <v>0</v>
      </c>
      <c r="S450" s="151">
        <v>0</v>
      </c>
      <c r="T450" s="152">
        <f>S450*H450</f>
        <v>0</v>
      </c>
      <c r="U450" s="30"/>
      <c r="V450" s="30"/>
      <c r="W450" s="30"/>
      <c r="X450" s="30"/>
      <c r="Y450" s="30"/>
      <c r="Z450" s="30"/>
      <c r="AA450" s="30"/>
      <c r="AB450" s="30"/>
      <c r="AC450" s="30"/>
      <c r="AD450" s="30"/>
      <c r="AE450" s="30"/>
      <c r="AR450" s="153" t="s">
        <v>144</v>
      </c>
      <c r="AT450" s="153" t="s">
        <v>139</v>
      </c>
      <c r="AU450" s="153" t="s">
        <v>87</v>
      </c>
      <c r="AY450" s="17" t="s">
        <v>136</v>
      </c>
      <c r="BE450" s="154">
        <f>IF(N450="základní",J450,0)</f>
        <v>0</v>
      </c>
      <c r="BF450" s="154">
        <f>IF(N450="snížená",J450,0)</f>
        <v>0</v>
      </c>
      <c r="BG450" s="154">
        <f>IF(N450="zákl. přenesená",J450,0)</f>
        <v>0</v>
      </c>
      <c r="BH450" s="154">
        <f>IF(N450="sníž. přenesená",J450,0)</f>
        <v>0</v>
      </c>
      <c r="BI450" s="154">
        <f>IF(N450="nulová",J450,0)</f>
        <v>0</v>
      </c>
      <c r="BJ450" s="17" t="s">
        <v>84</v>
      </c>
      <c r="BK450" s="154">
        <f>ROUND(I450*H450,2)</f>
        <v>0</v>
      </c>
      <c r="BL450" s="17" t="s">
        <v>144</v>
      </c>
      <c r="BM450" s="153" t="s">
        <v>672</v>
      </c>
    </row>
    <row r="451" spans="1:65" s="13" customFormat="1">
      <c r="B451" s="155"/>
      <c r="D451" s="156" t="s">
        <v>146</v>
      </c>
      <c r="E451" s="157" t="s">
        <v>1</v>
      </c>
      <c r="F451" s="158" t="s">
        <v>162</v>
      </c>
      <c r="H451" s="159">
        <v>5</v>
      </c>
      <c r="L451" s="155"/>
      <c r="M451" s="160"/>
      <c r="N451" s="161"/>
      <c r="O451" s="161"/>
      <c r="P451" s="161"/>
      <c r="Q451" s="161"/>
      <c r="R451" s="161"/>
      <c r="S451" s="161"/>
      <c r="T451" s="162"/>
      <c r="AT451" s="157" t="s">
        <v>146</v>
      </c>
      <c r="AU451" s="157" t="s">
        <v>87</v>
      </c>
      <c r="AV451" s="13" t="s">
        <v>87</v>
      </c>
      <c r="AW451" s="13" t="s">
        <v>35</v>
      </c>
      <c r="AX451" s="13" t="s">
        <v>80</v>
      </c>
      <c r="AY451" s="157" t="s">
        <v>136</v>
      </c>
    </row>
    <row r="452" spans="1:65" s="14" customFormat="1">
      <c r="B452" s="163"/>
      <c r="D452" s="156" t="s">
        <v>146</v>
      </c>
      <c r="E452" s="164" t="s">
        <v>1</v>
      </c>
      <c r="F452" s="165" t="s">
        <v>148</v>
      </c>
      <c r="H452" s="166">
        <v>5</v>
      </c>
      <c r="L452" s="163"/>
      <c r="M452" s="167"/>
      <c r="N452" s="168"/>
      <c r="O452" s="168"/>
      <c r="P452" s="168"/>
      <c r="Q452" s="168"/>
      <c r="R452" s="168"/>
      <c r="S452" s="168"/>
      <c r="T452" s="169"/>
      <c r="AT452" s="164" t="s">
        <v>146</v>
      </c>
      <c r="AU452" s="164" t="s">
        <v>87</v>
      </c>
      <c r="AV452" s="14" t="s">
        <v>144</v>
      </c>
      <c r="AW452" s="14" t="s">
        <v>35</v>
      </c>
      <c r="AX452" s="14" t="s">
        <v>84</v>
      </c>
      <c r="AY452" s="164" t="s">
        <v>136</v>
      </c>
    </row>
    <row r="453" spans="1:65" s="2" customFormat="1" ht="16.5" customHeight="1">
      <c r="A453" s="30"/>
      <c r="B453" s="142"/>
      <c r="C453" s="183" t="s">
        <v>415</v>
      </c>
      <c r="D453" s="183" t="s">
        <v>403</v>
      </c>
      <c r="E453" s="184" t="s">
        <v>673</v>
      </c>
      <c r="F453" s="185" t="s">
        <v>674</v>
      </c>
      <c r="G453" s="186" t="s">
        <v>188</v>
      </c>
      <c r="H453" s="187">
        <v>5</v>
      </c>
      <c r="I453" s="188">
        <v>0</v>
      </c>
      <c r="J453" s="188">
        <f>ROUND(I453*H453,2)</f>
        <v>0</v>
      </c>
      <c r="K453" s="185" t="s">
        <v>1</v>
      </c>
      <c r="L453" s="189"/>
      <c r="M453" s="190" t="s">
        <v>1</v>
      </c>
      <c r="N453" s="191" t="s">
        <v>45</v>
      </c>
      <c r="O453" s="151">
        <v>0</v>
      </c>
      <c r="P453" s="151">
        <f>O453*H453</f>
        <v>0</v>
      </c>
      <c r="Q453" s="151">
        <v>0</v>
      </c>
      <c r="R453" s="151">
        <f>Q453*H453</f>
        <v>0</v>
      </c>
      <c r="S453" s="151">
        <v>0</v>
      </c>
      <c r="T453" s="152">
        <f>S453*H453</f>
        <v>0</v>
      </c>
      <c r="U453" s="30"/>
      <c r="V453" s="30"/>
      <c r="W453" s="30"/>
      <c r="X453" s="30"/>
      <c r="Y453" s="30"/>
      <c r="Z453" s="30"/>
      <c r="AA453" s="30"/>
      <c r="AB453" s="30"/>
      <c r="AC453" s="30"/>
      <c r="AD453" s="30"/>
      <c r="AE453" s="30"/>
      <c r="AR453" s="153" t="s">
        <v>178</v>
      </c>
      <c r="AT453" s="153" t="s">
        <v>403</v>
      </c>
      <c r="AU453" s="153" t="s">
        <v>87</v>
      </c>
      <c r="AY453" s="17" t="s">
        <v>136</v>
      </c>
      <c r="BE453" s="154">
        <f>IF(N453="základní",J453,0)</f>
        <v>0</v>
      </c>
      <c r="BF453" s="154">
        <f>IF(N453="snížená",J453,0)</f>
        <v>0</v>
      </c>
      <c r="BG453" s="154">
        <f>IF(N453="zákl. přenesená",J453,0)</f>
        <v>0</v>
      </c>
      <c r="BH453" s="154">
        <f>IF(N453="sníž. přenesená",J453,0)</f>
        <v>0</v>
      </c>
      <c r="BI453" s="154">
        <f>IF(N453="nulová",J453,0)</f>
        <v>0</v>
      </c>
      <c r="BJ453" s="17" t="s">
        <v>84</v>
      </c>
      <c r="BK453" s="154">
        <f>ROUND(I453*H453,2)</f>
        <v>0</v>
      </c>
      <c r="BL453" s="17" t="s">
        <v>144</v>
      </c>
      <c r="BM453" s="153" t="s">
        <v>675</v>
      </c>
    </row>
    <row r="454" spans="1:65" s="13" customFormat="1">
      <c r="B454" s="155"/>
      <c r="D454" s="156" t="s">
        <v>146</v>
      </c>
      <c r="E454" s="157" t="s">
        <v>1</v>
      </c>
      <c r="F454" s="158" t="s">
        <v>162</v>
      </c>
      <c r="H454" s="159">
        <v>5</v>
      </c>
      <c r="L454" s="155"/>
      <c r="M454" s="160"/>
      <c r="N454" s="161"/>
      <c r="O454" s="161"/>
      <c r="P454" s="161"/>
      <c r="Q454" s="161"/>
      <c r="R454" s="161"/>
      <c r="S454" s="161"/>
      <c r="T454" s="162"/>
      <c r="AT454" s="157" t="s">
        <v>146</v>
      </c>
      <c r="AU454" s="157" t="s">
        <v>87</v>
      </c>
      <c r="AV454" s="13" t="s">
        <v>87</v>
      </c>
      <c r="AW454" s="13" t="s">
        <v>35</v>
      </c>
      <c r="AX454" s="13" t="s">
        <v>80</v>
      </c>
      <c r="AY454" s="157" t="s">
        <v>136</v>
      </c>
    </row>
    <row r="455" spans="1:65" s="14" customFormat="1">
      <c r="B455" s="163"/>
      <c r="D455" s="156" t="s">
        <v>146</v>
      </c>
      <c r="E455" s="164" t="s">
        <v>1</v>
      </c>
      <c r="F455" s="165" t="s">
        <v>148</v>
      </c>
      <c r="H455" s="166">
        <v>5</v>
      </c>
      <c r="L455" s="163"/>
      <c r="M455" s="167"/>
      <c r="N455" s="168"/>
      <c r="O455" s="168"/>
      <c r="P455" s="168"/>
      <c r="Q455" s="168"/>
      <c r="R455" s="168"/>
      <c r="S455" s="168"/>
      <c r="T455" s="169"/>
      <c r="AT455" s="164" t="s">
        <v>146</v>
      </c>
      <c r="AU455" s="164" t="s">
        <v>87</v>
      </c>
      <c r="AV455" s="14" t="s">
        <v>144</v>
      </c>
      <c r="AW455" s="14" t="s">
        <v>35</v>
      </c>
      <c r="AX455" s="14" t="s">
        <v>84</v>
      </c>
      <c r="AY455" s="164" t="s">
        <v>136</v>
      </c>
    </row>
    <row r="456" spans="1:65" s="2" customFormat="1" ht="16.5" customHeight="1">
      <c r="A456" s="30"/>
      <c r="B456" s="142"/>
      <c r="C456" s="143" t="s">
        <v>541</v>
      </c>
      <c r="D456" s="143" t="s">
        <v>139</v>
      </c>
      <c r="E456" s="144" t="s">
        <v>676</v>
      </c>
      <c r="F456" s="145" t="s">
        <v>677</v>
      </c>
      <c r="G456" s="146" t="s">
        <v>188</v>
      </c>
      <c r="H456" s="147">
        <v>9</v>
      </c>
      <c r="I456" s="148">
        <v>0</v>
      </c>
      <c r="J456" s="148">
        <f>ROUND(I456*H456,2)</f>
        <v>0</v>
      </c>
      <c r="K456" s="145" t="s">
        <v>143</v>
      </c>
      <c r="L456" s="31"/>
      <c r="M456" s="149" t="s">
        <v>1</v>
      </c>
      <c r="N456" s="150" t="s">
        <v>45</v>
      </c>
      <c r="O456" s="151">
        <v>1.694</v>
      </c>
      <c r="P456" s="151">
        <f>O456*H456</f>
        <v>15.245999999999999</v>
      </c>
      <c r="Q456" s="151">
        <v>0.21734000000000001</v>
      </c>
      <c r="R456" s="151">
        <f>Q456*H456</f>
        <v>1.9560600000000001</v>
      </c>
      <c r="S456" s="151">
        <v>0</v>
      </c>
      <c r="T456" s="152">
        <f>S456*H456</f>
        <v>0</v>
      </c>
      <c r="U456" s="30"/>
      <c r="V456" s="30"/>
      <c r="W456" s="30"/>
      <c r="X456" s="30"/>
      <c r="Y456" s="30"/>
      <c r="Z456" s="30"/>
      <c r="AA456" s="30"/>
      <c r="AB456" s="30"/>
      <c r="AC456" s="30"/>
      <c r="AD456" s="30"/>
      <c r="AE456" s="30"/>
      <c r="AR456" s="153" t="s">
        <v>144</v>
      </c>
      <c r="AT456" s="153" t="s">
        <v>139</v>
      </c>
      <c r="AU456" s="153" t="s">
        <v>87</v>
      </c>
      <c r="AY456" s="17" t="s">
        <v>136</v>
      </c>
      <c r="BE456" s="154">
        <f>IF(N456="základní",J456,0)</f>
        <v>0</v>
      </c>
      <c r="BF456" s="154">
        <f>IF(N456="snížená",J456,0)</f>
        <v>0</v>
      </c>
      <c r="BG456" s="154">
        <f>IF(N456="zákl. přenesená",J456,0)</f>
        <v>0</v>
      </c>
      <c r="BH456" s="154">
        <f>IF(N456="sníž. přenesená",J456,0)</f>
        <v>0</v>
      </c>
      <c r="BI456" s="154">
        <f>IF(N456="nulová",J456,0)</f>
        <v>0</v>
      </c>
      <c r="BJ456" s="17" t="s">
        <v>84</v>
      </c>
      <c r="BK456" s="154">
        <f>ROUND(I456*H456,2)</f>
        <v>0</v>
      </c>
      <c r="BL456" s="17" t="s">
        <v>144</v>
      </c>
      <c r="BM456" s="153" t="s">
        <v>678</v>
      </c>
    </row>
    <row r="457" spans="1:65" s="13" customFormat="1">
      <c r="B457" s="155"/>
      <c r="D457" s="156" t="s">
        <v>146</v>
      </c>
      <c r="E457" s="157" t="s">
        <v>1</v>
      </c>
      <c r="F457" s="158" t="s">
        <v>137</v>
      </c>
      <c r="H457" s="159">
        <v>9</v>
      </c>
      <c r="L457" s="155"/>
      <c r="M457" s="160"/>
      <c r="N457" s="161"/>
      <c r="O457" s="161"/>
      <c r="P457" s="161"/>
      <c r="Q457" s="161"/>
      <c r="R457" s="161"/>
      <c r="S457" s="161"/>
      <c r="T457" s="162"/>
      <c r="AT457" s="157" t="s">
        <v>146</v>
      </c>
      <c r="AU457" s="157" t="s">
        <v>87</v>
      </c>
      <c r="AV457" s="13" t="s">
        <v>87</v>
      </c>
      <c r="AW457" s="13" t="s">
        <v>35</v>
      </c>
      <c r="AX457" s="13" t="s">
        <v>80</v>
      </c>
      <c r="AY457" s="157" t="s">
        <v>136</v>
      </c>
    </row>
    <row r="458" spans="1:65" s="14" customFormat="1">
      <c r="B458" s="163"/>
      <c r="D458" s="156" t="s">
        <v>146</v>
      </c>
      <c r="E458" s="164" t="s">
        <v>1</v>
      </c>
      <c r="F458" s="165" t="s">
        <v>148</v>
      </c>
      <c r="H458" s="166">
        <v>9</v>
      </c>
      <c r="L458" s="163"/>
      <c r="M458" s="167"/>
      <c r="N458" s="168"/>
      <c r="O458" s="168"/>
      <c r="P458" s="168"/>
      <c r="Q458" s="168"/>
      <c r="R458" s="168"/>
      <c r="S458" s="168"/>
      <c r="T458" s="169"/>
      <c r="AT458" s="164" t="s">
        <v>146</v>
      </c>
      <c r="AU458" s="164" t="s">
        <v>87</v>
      </c>
      <c r="AV458" s="14" t="s">
        <v>144</v>
      </c>
      <c r="AW458" s="14" t="s">
        <v>35</v>
      </c>
      <c r="AX458" s="14" t="s">
        <v>84</v>
      </c>
      <c r="AY458" s="164" t="s">
        <v>136</v>
      </c>
    </row>
    <row r="459" spans="1:65" s="2" customFormat="1" ht="16.5" customHeight="1">
      <c r="A459" s="30"/>
      <c r="B459" s="142"/>
      <c r="C459" s="183" t="s">
        <v>679</v>
      </c>
      <c r="D459" s="183" t="s">
        <v>403</v>
      </c>
      <c r="E459" s="184" t="s">
        <v>680</v>
      </c>
      <c r="F459" s="185" t="s">
        <v>681</v>
      </c>
      <c r="G459" s="186" t="s">
        <v>188</v>
      </c>
      <c r="H459" s="187">
        <v>9</v>
      </c>
      <c r="I459" s="188">
        <v>0</v>
      </c>
      <c r="J459" s="188">
        <f>ROUND(I459*H459,2)</f>
        <v>0</v>
      </c>
      <c r="K459" s="185" t="s">
        <v>143</v>
      </c>
      <c r="L459" s="189"/>
      <c r="M459" s="190" t="s">
        <v>1</v>
      </c>
      <c r="N459" s="191" t="s">
        <v>45</v>
      </c>
      <c r="O459" s="151">
        <v>0</v>
      </c>
      <c r="P459" s="151">
        <f>O459*H459</f>
        <v>0</v>
      </c>
      <c r="Q459" s="151">
        <v>0</v>
      </c>
      <c r="R459" s="151">
        <f>Q459*H459</f>
        <v>0</v>
      </c>
      <c r="S459" s="151">
        <v>0</v>
      </c>
      <c r="T459" s="152">
        <f>S459*H459</f>
        <v>0</v>
      </c>
      <c r="U459" s="30"/>
      <c r="V459" s="30"/>
      <c r="W459" s="30"/>
      <c r="X459" s="30"/>
      <c r="Y459" s="30"/>
      <c r="Z459" s="30"/>
      <c r="AA459" s="30"/>
      <c r="AB459" s="30"/>
      <c r="AC459" s="30"/>
      <c r="AD459" s="30"/>
      <c r="AE459" s="30"/>
      <c r="AR459" s="153" t="s">
        <v>178</v>
      </c>
      <c r="AT459" s="153" t="s">
        <v>403</v>
      </c>
      <c r="AU459" s="153" t="s">
        <v>87</v>
      </c>
      <c r="AY459" s="17" t="s">
        <v>136</v>
      </c>
      <c r="BE459" s="154">
        <f>IF(N459="základní",J459,0)</f>
        <v>0</v>
      </c>
      <c r="BF459" s="154">
        <f>IF(N459="snížená",J459,0)</f>
        <v>0</v>
      </c>
      <c r="BG459" s="154">
        <f>IF(N459="zákl. přenesená",J459,0)</f>
        <v>0</v>
      </c>
      <c r="BH459" s="154">
        <f>IF(N459="sníž. přenesená",J459,0)</f>
        <v>0</v>
      </c>
      <c r="BI459" s="154">
        <f>IF(N459="nulová",J459,0)</f>
        <v>0</v>
      </c>
      <c r="BJ459" s="17" t="s">
        <v>84</v>
      </c>
      <c r="BK459" s="154">
        <f>ROUND(I459*H459,2)</f>
        <v>0</v>
      </c>
      <c r="BL459" s="17" t="s">
        <v>144</v>
      </c>
      <c r="BM459" s="153" t="s">
        <v>682</v>
      </c>
    </row>
    <row r="460" spans="1:65" s="13" customFormat="1">
      <c r="B460" s="155"/>
      <c r="D460" s="156" t="s">
        <v>146</v>
      </c>
      <c r="E460" s="157" t="s">
        <v>1</v>
      </c>
      <c r="F460" s="158" t="s">
        <v>137</v>
      </c>
      <c r="H460" s="159">
        <v>9</v>
      </c>
      <c r="L460" s="155"/>
      <c r="M460" s="160"/>
      <c r="N460" s="161"/>
      <c r="O460" s="161"/>
      <c r="P460" s="161"/>
      <c r="Q460" s="161"/>
      <c r="R460" s="161"/>
      <c r="S460" s="161"/>
      <c r="T460" s="162"/>
      <c r="AT460" s="157" t="s">
        <v>146</v>
      </c>
      <c r="AU460" s="157" t="s">
        <v>87</v>
      </c>
      <c r="AV460" s="13" t="s">
        <v>87</v>
      </c>
      <c r="AW460" s="13" t="s">
        <v>35</v>
      </c>
      <c r="AX460" s="13" t="s">
        <v>80</v>
      </c>
      <c r="AY460" s="157" t="s">
        <v>136</v>
      </c>
    </row>
    <row r="461" spans="1:65" s="14" customFormat="1">
      <c r="B461" s="163"/>
      <c r="D461" s="156" t="s">
        <v>146</v>
      </c>
      <c r="E461" s="164" t="s">
        <v>1</v>
      </c>
      <c r="F461" s="165" t="s">
        <v>148</v>
      </c>
      <c r="H461" s="166">
        <v>9</v>
      </c>
      <c r="L461" s="163"/>
      <c r="M461" s="167"/>
      <c r="N461" s="168"/>
      <c r="O461" s="168"/>
      <c r="P461" s="168"/>
      <c r="Q461" s="168"/>
      <c r="R461" s="168"/>
      <c r="S461" s="168"/>
      <c r="T461" s="169"/>
      <c r="AT461" s="164" t="s">
        <v>146</v>
      </c>
      <c r="AU461" s="164" t="s">
        <v>87</v>
      </c>
      <c r="AV461" s="14" t="s">
        <v>144</v>
      </c>
      <c r="AW461" s="14" t="s">
        <v>35</v>
      </c>
      <c r="AX461" s="14" t="s">
        <v>84</v>
      </c>
      <c r="AY461" s="164" t="s">
        <v>136</v>
      </c>
    </row>
    <row r="462" spans="1:65" s="2" customFormat="1" ht="16.5" customHeight="1">
      <c r="A462" s="30"/>
      <c r="B462" s="142"/>
      <c r="C462" s="143" t="s">
        <v>623</v>
      </c>
      <c r="D462" s="143" t="s">
        <v>139</v>
      </c>
      <c r="E462" s="144" t="s">
        <v>683</v>
      </c>
      <c r="F462" s="145" t="s">
        <v>684</v>
      </c>
      <c r="G462" s="146" t="s">
        <v>600</v>
      </c>
      <c r="H462" s="147">
        <v>3</v>
      </c>
      <c r="I462" s="148">
        <v>0</v>
      </c>
      <c r="J462" s="148">
        <f>ROUND(I462*H462,2)</f>
        <v>0</v>
      </c>
      <c r="K462" s="145" t="s">
        <v>1</v>
      </c>
      <c r="L462" s="31"/>
      <c r="M462" s="149" t="s">
        <v>1</v>
      </c>
      <c r="N462" s="150" t="s">
        <v>45</v>
      </c>
      <c r="O462" s="151">
        <v>0</v>
      </c>
      <c r="P462" s="151">
        <f>O462*H462</f>
        <v>0</v>
      </c>
      <c r="Q462" s="151">
        <v>0</v>
      </c>
      <c r="R462" s="151">
        <f>Q462*H462</f>
        <v>0</v>
      </c>
      <c r="S462" s="151">
        <v>0</v>
      </c>
      <c r="T462" s="152">
        <f>S462*H462</f>
        <v>0</v>
      </c>
      <c r="U462" s="30"/>
      <c r="V462" s="30"/>
      <c r="W462" s="30"/>
      <c r="X462" s="30"/>
      <c r="Y462" s="30"/>
      <c r="Z462" s="30"/>
      <c r="AA462" s="30"/>
      <c r="AB462" s="30"/>
      <c r="AC462" s="30"/>
      <c r="AD462" s="30"/>
      <c r="AE462" s="30"/>
      <c r="AR462" s="153" t="s">
        <v>144</v>
      </c>
      <c r="AT462" s="153" t="s">
        <v>139</v>
      </c>
      <c r="AU462" s="153" t="s">
        <v>87</v>
      </c>
      <c r="AY462" s="17" t="s">
        <v>136</v>
      </c>
      <c r="BE462" s="154">
        <f>IF(N462="základní",J462,0)</f>
        <v>0</v>
      </c>
      <c r="BF462" s="154">
        <f>IF(N462="snížená",J462,0)</f>
        <v>0</v>
      </c>
      <c r="BG462" s="154">
        <f>IF(N462="zákl. přenesená",J462,0)</f>
        <v>0</v>
      </c>
      <c r="BH462" s="154">
        <f>IF(N462="sníž. přenesená",J462,0)</f>
        <v>0</v>
      </c>
      <c r="BI462" s="154">
        <f>IF(N462="nulová",J462,0)</f>
        <v>0</v>
      </c>
      <c r="BJ462" s="17" t="s">
        <v>84</v>
      </c>
      <c r="BK462" s="154">
        <f>ROUND(I462*H462,2)</f>
        <v>0</v>
      </c>
      <c r="BL462" s="17" t="s">
        <v>144</v>
      </c>
      <c r="BM462" s="153" t="s">
        <v>685</v>
      </c>
    </row>
    <row r="463" spans="1:65" s="13" customFormat="1">
      <c r="B463" s="155"/>
      <c r="D463" s="156" t="s">
        <v>146</v>
      </c>
      <c r="E463" s="157" t="s">
        <v>1</v>
      </c>
      <c r="F463" s="158" t="s">
        <v>96</v>
      </c>
      <c r="H463" s="159">
        <v>3</v>
      </c>
      <c r="L463" s="155"/>
      <c r="M463" s="160"/>
      <c r="N463" s="161"/>
      <c r="O463" s="161"/>
      <c r="P463" s="161"/>
      <c r="Q463" s="161"/>
      <c r="R463" s="161"/>
      <c r="S463" s="161"/>
      <c r="T463" s="162"/>
      <c r="AT463" s="157" t="s">
        <v>146</v>
      </c>
      <c r="AU463" s="157" t="s">
        <v>87</v>
      </c>
      <c r="AV463" s="13" t="s">
        <v>87</v>
      </c>
      <c r="AW463" s="13" t="s">
        <v>35</v>
      </c>
      <c r="AX463" s="13" t="s">
        <v>80</v>
      </c>
      <c r="AY463" s="157" t="s">
        <v>136</v>
      </c>
    </row>
    <row r="464" spans="1:65" s="14" customFormat="1">
      <c r="B464" s="163"/>
      <c r="D464" s="156" t="s">
        <v>146</v>
      </c>
      <c r="E464" s="164" t="s">
        <v>1</v>
      </c>
      <c r="F464" s="165" t="s">
        <v>148</v>
      </c>
      <c r="H464" s="166">
        <v>3</v>
      </c>
      <c r="L464" s="163"/>
      <c r="M464" s="167"/>
      <c r="N464" s="168"/>
      <c r="O464" s="168"/>
      <c r="P464" s="168"/>
      <c r="Q464" s="168"/>
      <c r="R464" s="168"/>
      <c r="S464" s="168"/>
      <c r="T464" s="169"/>
      <c r="AT464" s="164" t="s">
        <v>146</v>
      </c>
      <c r="AU464" s="164" t="s">
        <v>87</v>
      </c>
      <c r="AV464" s="14" t="s">
        <v>144</v>
      </c>
      <c r="AW464" s="14" t="s">
        <v>35</v>
      </c>
      <c r="AX464" s="14" t="s">
        <v>84</v>
      </c>
      <c r="AY464" s="164" t="s">
        <v>136</v>
      </c>
    </row>
    <row r="465" spans="1:65" s="2" customFormat="1" ht="16.5" customHeight="1">
      <c r="A465" s="30"/>
      <c r="B465" s="142"/>
      <c r="C465" s="143" t="s">
        <v>418</v>
      </c>
      <c r="D465" s="143" t="s">
        <v>139</v>
      </c>
      <c r="E465" s="144" t="s">
        <v>686</v>
      </c>
      <c r="F465" s="145" t="s">
        <v>687</v>
      </c>
      <c r="G465" s="146" t="s">
        <v>600</v>
      </c>
      <c r="H465" s="147">
        <v>3</v>
      </c>
      <c r="I465" s="148">
        <v>0</v>
      </c>
      <c r="J465" s="148">
        <f>ROUND(I465*H465,2)</f>
        <v>0</v>
      </c>
      <c r="K465" s="145" t="s">
        <v>1</v>
      </c>
      <c r="L465" s="31"/>
      <c r="M465" s="149" t="s">
        <v>1</v>
      </c>
      <c r="N465" s="150" t="s">
        <v>45</v>
      </c>
      <c r="O465" s="151">
        <v>0</v>
      </c>
      <c r="P465" s="151">
        <f>O465*H465</f>
        <v>0</v>
      </c>
      <c r="Q465" s="151">
        <v>0</v>
      </c>
      <c r="R465" s="151">
        <f>Q465*H465</f>
        <v>0</v>
      </c>
      <c r="S465" s="151">
        <v>0</v>
      </c>
      <c r="T465" s="152">
        <f>S465*H465</f>
        <v>0</v>
      </c>
      <c r="U465" s="30"/>
      <c r="V465" s="30"/>
      <c r="W465" s="30"/>
      <c r="X465" s="30"/>
      <c r="Y465" s="30"/>
      <c r="Z465" s="30"/>
      <c r="AA465" s="30"/>
      <c r="AB465" s="30"/>
      <c r="AC465" s="30"/>
      <c r="AD465" s="30"/>
      <c r="AE465" s="30"/>
      <c r="AR465" s="153" t="s">
        <v>144</v>
      </c>
      <c r="AT465" s="153" t="s">
        <v>139</v>
      </c>
      <c r="AU465" s="153" t="s">
        <v>87</v>
      </c>
      <c r="AY465" s="17" t="s">
        <v>136</v>
      </c>
      <c r="BE465" s="154">
        <f>IF(N465="základní",J465,0)</f>
        <v>0</v>
      </c>
      <c r="BF465" s="154">
        <f>IF(N465="snížená",J465,0)</f>
        <v>0</v>
      </c>
      <c r="BG465" s="154">
        <f>IF(N465="zákl. přenesená",J465,0)</f>
        <v>0</v>
      </c>
      <c r="BH465" s="154">
        <f>IF(N465="sníž. přenesená",J465,0)</f>
        <v>0</v>
      </c>
      <c r="BI465" s="154">
        <f>IF(N465="nulová",J465,0)</f>
        <v>0</v>
      </c>
      <c r="BJ465" s="17" t="s">
        <v>84</v>
      </c>
      <c r="BK465" s="154">
        <f>ROUND(I465*H465,2)</f>
        <v>0</v>
      </c>
      <c r="BL465" s="17" t="s">
        <v>144</v>
      </c>
      <c r="BM465" s="153" t="s">
        <v>688</v>
      </c>
    </row>
    <row r="466" spans="1:65" s="13" customFormat="1">
      <c r="B466" s="155"/>
      <c r="D466" s="156" t="s">
        <v>146</v>
      </c>
      <c r="E466" s="157" t="s">
        <v>1</v>
      </c>
      <c r="F466" s="158" t="s">
        <v>96</v>
      </c>
      <c r="H466" s="159">
        <v>3</v>
      </c>
      <c r="L466" s="155"/>
      <c r="M466" s="160"/>
      <c r="N466" s="161"/>
      <c r="O466" s="161"/>
      <c r="P466" s="161"/>
      <c r="Q466" s="161"/>
      <c r="R466" s="161"/>
      <c r="S466" s="161"/>
      <c r="T466" s="162"/>
      <c r="AT466" s="157" t="s">
        <v>146</v>
      </c>
      <c r="AU466" s="157" t="s">
        <v>87</v>
      </c>
      <c r="AV466" s="13" t="s">
        <v>87</v>
      </c>
      <c r="AW466" s="13" t="s">
        <v>35</v>
      </c>
      <c r="AX466" s="13" t="s">
        <v>80</v>
      </c>
      <c r="AY466" s="157" t="s">
        <v>136</v>
      </c>
    </row>
    <row r="467" spans="1:65" s="14" customFormat="1">
      <c r="B467" s="163"/>
      <c r="D467" s="156" t="s">
        <v>146</v>
      </c>
      <c r="E467" s="164" t="s">
        <v>1</v>
      </c>
      <c r="F467" s="165" t="s">
        <v>148</v>
      </c>
      <c r="H467" s="166">
        <v>3</v>
      </c>
      <c r="L467" s="163"/>
      <c r="M467" s="167"/>
      <c r="N467" s="168"/>
      <c r="O467" s="168"/>
      <c r="P467" s="168"/>
      <c r="Q467" s="168"/>
      <c r="R467" s="168"/>
      <c r="S467" s="168"/>
      <c r="T467" s="169"/>
      <c r="AT467" s="164" t="s">
        <v>146</v>
      </c>
      <c r="AU467" s="164" t="s">
        <v>87</v>
      </c>
      <c r="AV467" s="14" t="s">
        <v>144</v>
      </c>
      <c r="AW467" s="14" t="s">
        <v>35</v>
      </c>
      <c r="AX467" s="14" t="s">
        <v>84</v>
      </c>
      <c r="AY467" s="164" t="s">
        <v>136</v>
      </c>
    </row>
    <row r="468" spans="1:65" s="2" customFormat="1" ht="16.5" customHeight="1">
      <c r="A468" s="30"/>
      <c r="B468" s="142"/>
      <c r="C468" s="143" t="s">
        <v>689</v>
      </c>
      <c r="D468" s="143" t="s">
        <v>139</v>
      </c>
      <c r="E468" s="144" t="s">
        <v>690</v>
      </c>
      <c r="F468" s="145" t="s">
        <v>691</v>
      </c>
      <c r="G468" s="146" t="s">
        <v>600</v>
      </c>
      <c r="H468" s="147">
        <v>1</v>
      </c>
      <c r="I468" s="148">
        <v>0</v>
      </c>
      <c r="J468" s="148">
        <f>ROUND(I468*H468,2)</f>
        <v>0</v>
      </c>
      <c r="K468" s="145" t="s">
        <v>1</v>
      </c>
      <c r="L468" s="31"/>
      <c r="M468" s="149" t="s">
        <v>1</v>
      </c>
      <c r="N468" s="150" t="s">
        <v>45</v>
      </c>
      <c r="O468" s="151">
        <v>0</v>
      </c>
      <c r="P468" s="151">
        <f>O468*H468</f>
        <v>0</v>
      </c>
      <c r="Q468" s="151">
        <v>0</v>
      </c>
      <c r="R468" s="151">
        <f>Q468*H468</f>
        <v>0</v>
      </c>
      <c r="S468" s="151">
        <v>0</v>
      </c>
      <c r="T468" s="152">
        <f>S468*H468</f>
        <v>0</v>
      </c>
      <c r="U468" s="30"/>
      <c r="V468" s="30"/>
      <c r="W468" s="30"/>
      <c r="X468" s="30"/>
      <c r="Y468" s="30"/>
      <c r="Z468" s="30"/>
      <c r="AA468" s="30"/>
      <c r="AB468" s="30"/>
      <c r="AC468" s="30"/>
      <c r="AD468" s="30"/>
      <c r="AE468" s="30"/>
      <c r="AR468" s="153" t="s">
        <v>144</v>
      </c>
      <c r="AT468" s="153" t="s">
        <v>139</v>
      </c>
      <c r="AU468" s="153" t="s">
        <v>87</v>
      </c>
      <c r="AY468" s="17" t="s">
        <v>136</v>
      </c>
      <c r="BE468" s="154">
        <f>IF(N468="základní",J468,0)</f>
        <v>0</v>
      </c>
      <c r="BF468" s="154">
        <f>IF(N468="snížená",J468,0)</f>
        <v>0</v>
      </c>
      <c r="BG468" s="154">
        <f>IF(N468="zákl. přenesená",J468,0)</f>
        <v>0</v>
      </c>
      <c r="BH468" s="154">
        <f>IF(N468="sníž. přenesená",J468,0)</f>
        <v>0</v>
      </c>
      <c r="BI468" s="154">
        <f>IF(N468="nulová",J468,0)</f>
        <v>0</v>
      </c>
      <c r="BJ468" s="17" t="s">
        <v>84</v>
      </c>
      <c r="BK468" s="154">
        <f>ROUND(I468*H468,2)</f>
        <v>0</v>
      </c>
      <c r="BL468" s="17" t="s">
        <v>144</v>
      </c>
      <c r="BM468" s="153" t="s">
        <v>692</v>
      </c>
    </row>
    <row r="469" spans="1:65" s="13" customFormat="1">
      <c r="B469" s="155"/>
      <c r="D469" s="156" t="s">
        <v>146</v>
      </c>
      <c r="E469" s="157" t="s">
        <v>1</v>
      </c>
      <c r="F469" s="158" t="s">
        <v>84</v>
      </c>
      <c r="H469" s="159">
        <v>1</v>
      </c>
      <c r="L469" s="155"/>
      <c r="M469" s="160"/>
      <c r="N469" s="161"/>
      <c r="O469" s="161"/>
      <c r="P469" s="161"/>
      <c r="Q469" s="161"/>
      <c r="R469" s="161"/>
      <c r="S469" s="161"/>
      <c r="T469" s="162"/>
      <c r="AT469" s="157" t="s">
        <v>146</v>
      </c>
      <c r="AU469" s="157" t="s">
        <v>87</v>
      </c>
      <c r="AV469" s="13" t="s">
        <v>87</v>
      </c>
      <c r="AW469" s="13" t="s">
        <v>35</v>
      </c>
      <c r="AX469" s="13" t="s">
        <v>80</v>
      </c>
      <c r="AY469" s="157" t="s">
        <v>136</v>
      </c>
    </row>
    <row r="470" spans="1:65" s="14" customFormat="1">
      <c r="B470" s="163"/>
      <c r="D470" s="156" t="s">
        <v>146</v>
      </c>
      <c r="E470" s="164" t="s">
        <v>1</v>
      </c>
      <c r="F470" s="165" t="s">
        <v>148</v>
      </c>
      <c r="H470" s="166">
        <v>1</v>
      </c>
      <c r="L470" s="163"/>
      <c r="M470" s="167"/>
      <c r="N470" s="168"/>
      <c r="O470" s="168"/>
      <c r="P470" s="168"/>
      <c r="Q470" s="168"/>
      <c r="R470" s="168"/>
      <c r="S470" s="168"/>
      <c r="T470" s="169"/>
      <c r="AT470" s="164" t="s">
        <v>146</v>
      </c>
      <c r="AU470" s="164" t="s">
        <v>87</v>
      </c>
      <c r="AV470" s="14" t="s">
        <v>144</v>
      </c>
      <c r="AW470" s="14" t="s">
        <v>35</v>
      </c>
      <c r="AX470" s="14" t="s">
        <v>84</v>
      </c>
      <c r="AY470" s="164" t="s">
        <v>136</v>
      </c>
    </row>
    <row r="471" spans="1:65" s="2" customFormat="1" ht="16.5" customHeight="1">
      <c r="A471" s="30"/>
      <c r="B471" s="142"/>
      <c r="C471" s="143" t="s">
        <v>421</v>
      </c>
      <c r="D471" s="143" t="s">
        <v>139</v>
      </c>
      <c r="E471" s="144" t="s">
        <v>693</v>
      </c>
      <c r="F471" s="145" t="s">
        <v>694</v>
      </c>
      <c r="G471" s="146" t="s">
        <v>600</v>
      </c>
      <c r="H471" s="147">
        <v>1</v>
      </c>
      <c r="I471" s="148">
        <v>0</v>
      </c>
      <c r="J471" s="148">
        <f>ROUND(I471*H471,2)</f>
        <v>0</v>
      </c>
      <c r="K471" s="145" t="s">
        <v>1</v>
      </c>
      <c r="L471" s="31"/>
      <c r="M471" s="149" t="s">
        <v>1</v>
      </c>
      <c r="N471" s="150" t="s">
        <v>45</v>
      </c>
      <c r="O471" s="151">
        <v>0</v>
      </c>
      <c r="P471" s="151">
        <f>O471*H471</f>
        <v>0</v>
      </c>
      <c r="Q471" s="151">
        <v>0</v>
      </c>
      <c r="R471" s="151">
        <f>Q471*H471</f>
        <v>0</v>
      </c>
      <c r="S471" s="151">
        <v>0</v>
      </c>
      <c r="T471" s="152">
        <f>S471*H471</f>
        <v>0</v>
      </c>
      <c r="U471" s="30"/>
      <c r="V471" s="30"/>
      <c r="W471" s="30"/>
      <c r="X471" s="30"/>
      <c r="Y471" s="30"/>
      <c r="Z471" s="30"/>
      <c r="AA471" s="30"/>
      <c r="AB471" s="30"/>
      <c r="AC471" s="30"/>
      <c r="AD471" s="30"/>
      <c r="AE471" s="30"/>
      <c r="AR471" s="153" t="s">
        <v>144</v>
      </c>
      <c r="AT471" s="153" t="s">
        <v>139</v>
      </c>
      <c r="AU471" s="153" t="s">
        <v>87</v>
      </c>
      <c r="AY471" s="17" t="s">
        <v>136</v>
      </c>
      <c r="BE471" s="154">
        <f>IF(N471="základní",J471,0)</f>
        <v>0</v>
      </c>
      <c r="BF471" s="154">
        <f>IF(N471="snížená",J471,0)</f>
        <v>0</v>
      </c>
      <c r="BG471" s="154">
        <f>IF(N471="zákl. přenesená",J471,0)</f>
        <v>0</v>
      </c>
      <c r="BH471" s="154">
        <f>IF(N471="sníž. přenesená",J471,0)</f>
        <v>0</v>
      </c>
      <c r="BI471" s="154">
        <f>IF(N471="nulová",J471,0)</f>
        <v>0</v>
      </c>
      <c r="BJ471" s="17" t="s">
        <v>84</v>
      </c>
      <c r="BK471" s="154">
        <f>ROUND(I471*H471,2)</f>
        <v>0</v>
      </c>
      <c r="BL471" s="17" t="s">
        <v>144</v>
      </c>
      <c r="BM471" s="153" t="s">
        <v>695</v>
      </c>
    </row>
    <row r="472" spans="1:65" s="13" customFormat="1">
      <c r="B472" s="155"/>
      <c r="D472" s="156" t="s">
        <v>146</v>
      </c>
      <c r="E472" s="157" t="s">
        <v>1</v>
      </c>
      <c r="F472" s="158" t="s">
        <v>84</v>
      </c>
      <c r="H472" s="159">
        <v>1</v>
      </c>
      <c r="L472" s="155"/>
      <c r="M472" s="160"/>
      <c r="N472" s="161"/>
      <c r="O472" s="161"/>
      <c r="P472" s="161"/>
      <c r="Q472" s="161"/>
      <c r="R472" s="161"/>
      <c r="S472" s="161"/>
      <c r="T472" s="162"/>
      <c r="AT472" s="157" t="s">
        <v>146</v>
      </c>
      <c r="AU472" s="157" t="s">
        <v>87</v>
      </c>
      <c r="AV472" s="13" t="s">
        <v>87</v>
      </c>
      <c r="AW472" s="13" t="s">
        <v>35</v>
      </c>
      <c r="AX472" s="13" t="s">
        <v>80</v>
      </c>
      <c r="AY472" s="157" t="s">
        <v>136</v>
      </c>
    </row>
    <row r="473" spans="1:65" s="14" customFormat="1">
      <c r="B473" s="163"/>
      <c r="D473" s="156" t="s">
        <v>146</v>
      </c>
      <c r="E473" s="164" t="s">
        <v>1</v>
      </c>
      <c r="F473" s="165" t="s">
        <v>148</v>
      </c>
      <c r="H473" s="166">
        <v>1</v>
      </c>
      <c r="L473" s="163"/>
      <c r="M473" s="167"/>
      <c r="N473" s="168"/>
      <c r="O473" s="168"/>
      <c r="P473" s="168"/>
      <c r="Q473" s="168"/>
      <c r="R473" s="168"/>
      <c r="S473" s="168"/>
      <c r="T473" s="169"/>
      <c r="AT473" s="164" t="s">
        <v>146</v>
      </c>
      <c r="AU473" s="164" t="s">
        <v>87</v>
      </c>
      <c r="AV473" s="14" t="s">
        <v>144</v>
      </c>
      <c r="AW473" s="14" t="s">
        <v>35</v>
      </c>
      <c r="AX473" s="14" t="s">
        <v>84</v>
      </c>
      <c r="AY473" s="164" t="s">
        <v>136</v>
      </c>
    </row>
    <row r="474" spans="1:65" s="2" customFormat="1" ht="16.5" customHeight="1">
      <c r="A474" s="30"/>
      <c r="B474" s="142"/>
      <c r="C474" s="143" t="s">
        <v>696</v>
      </c>
      <c r="D474" s="143" t="s">
        <v>139</v>
      </c>
      <c r="E474" s="144" t="s">
        <v>697</v>
      </c>
      <c r="F474" s="145" t="s">
        <v>698</v>
      </c>
      <c r="G474" s="146" t="s">
        <v>600</v>
      </c>
      <c r="H474" s="147">
        <v>2</v>
      </c>
      <c r="I474" s="148">
        <v>0</v>
      </c>
      <c r="J474" s="148">
        <f>ROUND(I474*H474,2)</f>
        <v>0</v>
      </c>
      <c r="K474" s="145" t="s">
        <v>1</v>
      </c>
      <c r="L474" s="31"/>
      <c r="M474" s="149" t="s">
        <v>1</v>
      </c>
      <c r="N474" s="150" t="s">
        <v>45</v>
      </c>
      <c r="O474" s="151">
        <v>0</v>
      </c>
      <c r="P474" s="151">
        <f>O474*H474</f>
        <v>0</v>
      </c>
      <c r="Q474" s="151">
        <v>0</v>
      </c>
      <c r="R474" s="151">
        <f>Q474*H474</f>
        <v>0</v>
      </c>
      <c r="S474" s="151">
        <v>0</v>
      </c>
      <c r="T474" s="152">
        <f>S474*H474</f>
        <v>0</v>
      </c>
      <c r="U474" s="30"/>
      <c r="V474" s="30"/>
      <c r="W474" s="30"/>
      <c r="X474" s="30"/>
      <c r="Y474" s="30"/>
      <c r="Z474" s="30"/>
      <c r="AA474" s="30"/>
      <c r="AB474" s="30"/>
      <c r="AC474" s="30"/>
      <c r="AD474" s="30"/>
      <c r="AE474" s="30"/>
      <c r="AR474" s="153" t="s">
        <v>144</v>
      </c>
      <c r="AT474" s="153" t="s">
        <v>139</v>
      </c>
      <c r="AU474" s="153" t="s">
        <v>87</v>
      </c>
      <c r="AY474" s="17" t="s">
        <v>136</v>
      </c>
      <c r="BE474" s="154">
        <f>IF(N474="základní",J474,0)</f>
        <v>0</v>
      </c>
      <c r="BF474" s="154">
        <f>IF(N474="snížená",J474,0)</f>
        <v>0</v>
      </c>
      <c r="BG474" s="154">
        <f>IF(N474="zákl. přenesená",J474,0)</f>
        <v>0</v>
      </c>
      <c r="BH474" s="154">
        <f>IF(N474="sníž. přenesená",J474,0)</f>
        <v>0</v>
      </c>
      <c r="BI474" s="154">
        <f>IF(N474="nulová",J474,0)</f>
        <v>0</v>
      </c>
      <c r="BJ474" s="17" t="s">
        <v>84</v>
      </c>
      <c r="BK474" s="154">
        <f>ROUND(I474*H474,2)</f>
        <v>0</v>
      </c>
      <c r="BL474" s="17" t="s">
        <v>144</v>
      </c>
      <c r="BM474" s="153" t="s">
        <v>699</v>
      </c>
    </row>
    <row r="475" spans="1:65" s="13" customFormat="1">
      <c r="B475" s="155"/>
      <c r="D475" s="156" t="s">
        <v>146</v>
      </c>
      <c r="E475" s="157" t="s">
        <v>1</v>
      </c>
      <c r="F475" s="158" t="s">
        <v>87</v>
      </c>
      <c r="H475" s="159">
        <v>2</v>
      </c>
      <c r="L475" s="155"/>
      <c r="M475" s="160"/>
      <c r="N475" s="161"/>
      <c r="O475" s="161"/>
      <c r="P475" s="161"/>
      <c r="Q475" s="161"/>
      <c r="R475" s="161"/>
      <c r="S475" s="161"/>
      <c r="T475" s="162"/>
      <c r="AT475" s="157" t="s">
        <v>146</v>
      </c>
      <c r="AU475" s="157" t="s">
        <v>87</v>
      </c>
      <c r="AV475" s="13" t="s">
        <v>87</v>
      </c>
      <c r="AW475" s="13" t="s">
        <v>35</v>
      </c>
      <c r="AX475" s="13" t="s">
        <v>80</v>
      </c>
      <c r="AY475" s="157" t="s">
        <v>136</v>
      </c>
    </row>
    <row r="476" spans="1:65" s="14" customFormat="1">
      <c r="B476" s="163"/>
      <c r="D476" s="156" t="s">
        <v>146</v>
      </c>
      <c r="E476" s="164" t="s">
        <v>1</v>
      </c>
      <c r="F476" s="165" t="s">
        <v>148</v>
      </c>
      <c r="H476" s="166">
        <v>2</v>
      </c>
      <c r="L476" s="163"/>
      <c r="M476" s="167"/>
      <c r="N476" s="168"/>
      <c r="O476" s="168"/>
      <c r="P476" s="168"/>
      <c r="Q476" s="168"/>
      <c r="R476" s="168"/>
      <c r="S476" s="168"/>
      <c r="T476" s="169"/>
      <c r="AT476" s="164" t="s">
        <v>146</v>
      </c>
      <c r="AU476" s="164" t="s">
        <v>87</v>
      </c>
      <c r="AV476" s="14" t="s">
        <v>144</v>
      </c>
      <c r="AW476" s="14" t="s">
        <v>35</v>
      </c>
      <c r="AX476" s="14" t="s">
        <v>84</v>
      </c>
      <c r="AY476" s="164" t="s">
        <v>136</v>
      </c>
    </row>
    <row r="477" spans="1:65" s="2" customFormat="1" ht="16.5" customHeight="1">
      <c r="A477" s="30"/>
      <c r="B477" s="142"/>
      <c r="C477" s="143" t="s">
        <v>426</v>
      </c>
      <c r="D477" s="143" t="s">
        <v>139</v>
      </c>
      <c r="E477" s="144" t="s">
        <v>700</v>
      </c>
      <c r="F477" s="145" t="s">
        <v>701</v>
      </c>
      <c r="G477" s="146" t="s">
        <v>600</v>
      </c>
      <c r="H477" s="147">
        <v>1</v>
      </c>
      <c r="I477" s="148">
        <v>0</v>
      </c>
      <c r="J477" s="148">
        <f>ROUND(I477*H477,2)</f>
        <v>0</v>
      </c>
      <c r="K477" s="145" t="s">
        <v>1</v>
      </c>
      <c r="L477" s="31"/>
      <c r="M477" s="149" t="s">
        <v>1</v>
      </c>
      <c r="N477" s="150" t="s">
        <v>45</v>
      </c>
      <c r="O477" s="151">
        <v>0</v>
      </c>
      <c r="P477" s="151">
        <f>O477*H477</f>
        <v>0</v>
      </c>
      <c r="Q477" s="151">
        <v>0</v>
      </c>
      <c r="R477" s="151">
        <f>Q477*H477</f>
        <v>0</v>
      </c>
      <c r="S477" s="151">
        <v>0</v>
      </c>
      <c r="T477" s="152">
        <f>S477*H477</f>
        <v>0</v>
      </c>
      <c r="U477" s="30"/>
      <c r="V477" s="30"/>
      <c r="W477" s="30"/>
      <c r="X477" s="30"/>
      <c r="Y477" s="30"/>
      <c r="Z477" s="30"/>
      <c r="AA477" s="30"/>
      <c r="AB477" s="30"/>
      <c r="AC477" s="30"/>
      <c r="AD477" s="30"/>
      <c r="AE477" s="30"/>
      <c r="AR477" s="153" t="s">
        <v>144</v>
      </c>
      <c r="AT477" s="153" t="s">
        <v>139</v>
      </c>
      <c r="AU477" s="153" t="s">
        <v>87</v>
      </c>
      <c r="AY477" s="17" t="s">
        <v>136</v>
      </c>
      <c r="BE477" s="154">
        <f>IF(N477="základní",J477,0)</f>
        <v>0</v>
      </c>
      <c r="BF477" s="154">
        <f>IF(N477="snížená",J477,0)</f>
        <v>0</v>
      </c>
      <c r="BG477" s="154">
        <f>IF(N477="zákl. přenesená",J477,0)</f>
        <v>0</v>
      </c>
      <c r="BH477" s="154">
        <f>IF(N477="sníž. přenesená",J477,0)</f>
        <v>0</v>
      </c>
      <c r="BI477" s="154">
        <f>IF(N477="nulová",J477,0)</f>
        <v>0</v>
      </c>
      <c r="BJ477" s="17" t="s">
        <v>84</v>
      </c>
      <c r="BK477" s="154">
        <f>ROUND(I477*H477,2)</f>
        <v>0</v>
      </c>
      <c r="BL477" s="17" t="s">
        <v>144</v>
      </c>
      <c r="BM477" s="153" t="s">
        <v>702</v>
      </c>
    </row>
    <row r="478" spans="1:65" s="13" customFormat="1">
      <c r="B478" s="155"/>
      <c r="D478" s="156" t="s">
        <v>146</v>
      </c>
      <c r="E478" s="157" t="s">
        <v>1</v>
      </c>
      <c r="F478" s="158" t="s">
        <v>84</v>
      </c>
      <c r="H478" s="159">
        <v>1</v>
      </c>
      <c r="L478" s="155"/>
      <c r="M478" s="160"/>
      <c r="N478" s="161"/>
      <c r="O478" s="161"/>
      <c r="P478" s="161"/>
      <c r="Q478" s="161"/>
      <c r="R478" s="161"/>
      <c r="S478" s="161"/>
      <c r="T478" s="162"/>
      <c r="AT478" s="157" t="s">
        <v>146</v>
      </c>
      <c r="AU478" s="157" t="s">
        <v>87</v>
      </c>
      <c r="AV478" s="13" t="s">
        <v>87</v>
      </c>
      <c r="AW478" s="13" t="s">
        <v>35</v>
      </c>
      <c r="AX478" s="13" t="s">
        <v>80</v>
      </c>
      <c r="AY478" s="157" t="s">
        <v>136</v>
      </c>
    </row>
    <row r="479" spans="1:65" s="14" customFormat="1">
      <c r="B479" s="163"/>
      <c r="D479" s="156" t="s">
        <v>146</v>
      </c>
      <c r="E479" s="164" t="s">
        <v>1</v>
      </c>
      <c r="F479" s="165" t="s">
        <v>148</v>
      </c>
      <c r="H479" s="166">
        <v>1</v>
      </c>
      <c r="L479" s="163"/>
      <c r="M479" s="167"/>
      <c r="N479" s="168"/>
      <c r="O479" s="168"/>
      <c r="P479" s="168"/>
      <c r="Q479" s="168"/>
      <c r="R479" s="168"/>
      <c r="S479" s="168"/>
      <c r="T479" s="169"/>
      <c r="AT479" s="164" t="s">
        <v>146</v>
      </c>
      <c r="AU479" s="164" t="s">
        <v>87</v>
      </c>
      <c r="AV479" s="14" t="s">
        <v>144</v>
      </c>
      <c r="AW479" s="14" t="s">
        <v>35</v>
      </c>
      <c r="AX479" s="14" t="s">
        <v>84</v>
      </c>
      <c r="AY479" s="164" t="s">
        <v>136</v>
      </c>
    </row>
    <row r="480" spans="1:65" s="2" customFormat="1" ht="16.5" customHeight="1">
      <c r="A480" s="30"/>
      <c r="B480" s="142"/>
      <c r="C480" s="143" t="s">
        <v>703</v>
      </c>
      <c r="D480" s="143" t="s">
        <v>139</v>
      </c>
      <c r="E480" s="144" t="s">
        <v>704</v>
      </c>
      <c r="F480" s="145" t="s">
        <v>705</v>
      </c>
      <c r="G480" s="146" t="s">
        <v>600</v>
      </c>
      <c r="H480" s="147">
        <v>1</v>
      </c>
      <c r="I480" s="148">
        <v>0</v>
      </c>
      <c r="J480" s="148">
        <f>ROUND(I480*H480,2)</f>
        <v>0</v>
      </c>
      <c r="K480" s="145" t="s">
        <v>1</v>
      </c>
      <c r="L480" s="31"/>
      <c r="M480" s="149" t="s">
        <v>1</v>
      </c>
      <c r="N480" s="150" t="s">
        <v>45</v>
      </c>
      <c r="O480" s="151">
        <v>0</v>
      </c>
      <c r="P480" s="151">
        <f>O480*H480</f>
        <v>0</v>
      </c>
      <c r="Q480" s="151">
        <v>0</v>
      </c>
      <c r="R480" s="151">
        <f>Q480*H480</f>
        <v>0</v>
      </c>
      <c r="S480" s="151">
        <v>0</v>
      </c>
      <c r="T480" s="152">
        <f>S480*H480</f>
        <v>0</v>
      </c>
      <c r="U480" s="30"/>
      <c r="V480" s="30"/>
      <c r="W480" s="30"/>
      <c r="X480" s="30"/>
      <c r="Y480" s="30"/>
      <c r="Z480" s="30"/>
      <c r="AA480" s="30"/>
      <c r="AB480" s="30"/>
      <c r="AC480" s="30"/>
      <c r="AD480" s="30"/>
      <c r="AE480" s="30"/>
      <c r="AR480" s="153" t="s">
        <v>144</v>
      </c>
      <c r="AT480" s="153" t="s">
        <v>139</v>
      </c>
      <c r="AU480" s="153" t="s">
        <v>87</v>
      </c>
      <c r="AY480" s="17" t="s">
        <v>136</v>
      </c>
      <c r="BE480" s="154">
        <f>IF(N480="základní",J480,0)</f>
        <v>0</v>
      </c>
      <c r="BF480" s="154">
        <f>IF(N480="snížená",J480,0)</f>
        <v>0</v>
      </c>
      <c r="BG480" s="154">
        <f>IF(N480="zákl. přenesená",J480,0)</f>
        <v>0</v>
      </c>
      <c r="BH480" s="154">
        <f>IF(N480="sníž. přenesená",J480,0)</f>
        <v>0</v>
      </c>
      <c r="BI480" s="154">
        <f>IF(N480="nulová",J480,0)</f>
        <v>0</v>
      </c>
      <c r="BJ480" s="17" t="s">
        <v>84</v>
      </c>
      <c r="BK480" s="154">
        <f>ROUND(I480*H480,2)</f>
        <v>0</v>
      </c>
      <c r="BL480" s="17" t="s">
        <v>144</v>
      </c>
      <c r="BM480" s="153" t="s">
        <v>706</v>
      </c>
    </row>
    <row r="481" spans="1:65" s="13" customFormat="1">
      <c r="B481" s="155"/>
      <c r="D481" s="156" t="s">
        <v>146</v>
      </c>
      <c r="E481" s="157" t="s">
        <v>1</v>
      </c>
      <c r="F481" s="158" t="s">
        <v>84</v>
      </c>
      <c r="H481" s="159">
        <v>1</v>
      </c>
      <c r="L481" s="155"/>
      <c r="M481" s="160"/>
      <c r="N481" s="161"/>
      <c r="O481" s="161"/>
      <c r="P481" s="161"/>
      <c r="Q481" s="161"/>
      <c r="R481" s="161"/>
      <c r="S481" s="161"/>
      <c r="T481" s="162"/>
      <c r="AT481" s="157" t="s">
        <v>146</v>
      </c>
      <c r="AU481" s="157" t="s">
        <v>87</v>
      </c>
      <c r="AV481" s="13" t="s">
        <v>87</v>
      </c>
      <c r="AW481" s="13" t="s">
        <v>35</v>
      </c>
      <c r="AX481" s="13" t="s">
        <v>80</v>
      </c>
      <c r="AY481" s="157" t="s">
        <v>136</v>
      </c>
    </row>
    <row r="482" spans="1:65" s="14" customFormat="1">
      <c r="B482" s="163"/>
      <c r="D482" s="156" t="s">
        <v>146</v>
      </c>
      <c r="E482" s="164" t="s">
        <v>1</v>
      </c>
      <c r="F482" s="165" t="s">
        <v>148</v>
      </c>
      <c r="H482" s="166">
        <v>1</v>
      </c>
      <c r="L482" s="163"/>
      <c r="M482" s="167"/>
      <c r="N482" s="168"/>
      <c r="O482" s="168"/>
      <c r="P482" s="168"/>
      <c r="Q482" s="168"/>
      <c r="R482" s="168"/>
      <c r="S482" s="168"/>
      <c r="T482" s="169"/>
      <c r="AT482" s="164" t="s">
        <v>146</v>
      </c>
      <c r="AU482" s="164" t="s">
        <v>87</v>
      </c>
      <c r="AV482" s="14" t="s">
        <v>144</v>
      </c>
      <c r="AW482" s="14" t="s">
        <v>35</v>
      </c>
      <c r="AX482" s="14" t="s">
        <v>84</v>
      </c>
      <c r="AY482" s="164" t="s">
        <v>136</v>
      </c>
    </row>
    <row r="483" spans="1:65" s="2" customFormat="1" ht="16.5" customHeight="1">
      <c r="A483" s="30"/>
      <c r="B483" s="142"/>
      <c r="C483" s="143" t="s">
        <v>432</v>
      </c>
      <c r="D483" s="143" t="s">
        <v>139</v>
      </c>
      <c r="E483" s="144" t="s">
        <v>707</v>
      </c>
      <c r="F483" s="145" t="s">
        <v>708</v>
      </c>
      <c r="G483" s="146" t="s">
        <v>600</v>
      </c>
      <c r="H483" s="147">
        <v>0</v>
      </c>
      <c r="I483" s="148">
        <v>0</v>
      </c>
      <c r="J483" s="148">
        <f>ROUND(I483*H483,2)</f>
        <v>0</v>
      </c>
      <c r="K483" s="145" t="s">
        <v>1</v>
      </c>
      <c r="L483" s="31"/>
      <c r="M483" s="149" t="s">
        <v>1</v>
      </c>
      <c r="N483" s="150" t="s">
        <v>45</v>
      </c>
      <c r="O483" s="151">
        <v>0</v>
      </c>
      <c r="P483" s="151">
        <f>O483*H483</f>
        <v>0</v>
      </c>
      <c r="Q483" s="151">
        <v>0</v>
      </c>
      <c r="R483" s="151">
        <f>Q483*H483</f>
        <v>0</v>
      </c>
      <c r="S483" s="151">
        <v>0</v>
      </c>
      <c r="T483" s="152">
        <f>S483*H483</f>
        <v>0</v>
      </c>
      <c r="U483" s="30"/>
      <c r="V483" s="30"/>
      <c r="W483" s="30"/>
      <c r="X483" s="30"/>
      <c r="Y483" s="30"/>
      <c r="Z483" s="30"/>
      <c r="AA483" s="30"/>
      <c r="AB483" s="30"/>
      <c r="AC483" s="30"/>
      <c r="AD483" s="30"/>
      <c r="AE483" s="30"/>
      <c r="AR483" s="153" t="s">
        <v>144</v>
      </c>
      <c r="AT483" s="153" t="s">
        <v>139</v>
      </c>
      <c r="AU483" s="153" t="s">
        <v>87</v>
      </c>
      <c r="AY483" s="17" t="s">
        <v>136</v>
      </c>
      <c r="BE483" s="154">
        <f>IF(N483="základní",J483,0)</f>
        <v>0</v>
      </c>
      <c r="BF483" s="154">
        <f>IF(N483="snížená",J483,0)</f>
        <v>0</v>
      </c>
      <c r="BG483" s="154">
        <f>IF(N483="zákl. přenesená",J483,0)</f>
        <v>0</v>
      </c>
      <c r="BH483" s="154">
        <f>IF(N483="sníž. přenesená",J483,0)</f>
        <v>0</v>
      </c>
      <c r="BI483" s="154">
        <f>IF(N483="nulová",J483,0)</f>
        <v>0</v>
      </c>
      <c r="BJ483" s="17" t="s">
        <v>84</v>
      </c>
      <c r="BK483" s="154">
        <f>ROUND(I483*H483,2)</f>
        <v>0</v>
      </c>
      <c r="BL483" s="17" t="s">
        <v>144</v>
      </c>
      <c r="BM483" s="153" t="s">
        <v>709</v>
      </c>
    </row>
    <row r="484" spans="1:65" s="2" customFormat="1" ht="16.5" customHeight="1">
      <c r="A484" s="30"/>
      <c r="B484" s="142"/>
      <c r="C484" s="143" t="s">
        <v>710</v>
      </c>
      <c r="D484" s="143" t="s">
        <v>139</v>
      </c>
      <c r="E484" s="144" t="s">
        <v>711</v>
      </c>
      <c r="F484" s="145" t="s">
        <v>712</v>
      </c>
      <c r="G484" s="146" t="s">
        <v>600</v>
      </c>
      <c r="H484" s="147">
        <v>0</v>
      </c>
      <c r="I484" s="148">
        <v>0</v>
      </c>
      <c r="J484" s="148">
        <f>ROUND(I484*H484,2)</f>
        <v>0</v>
      </c>
      <c r="K484" s="145" t="s">
        <v>1</v>
      </c>
      <c r="L484" s="31"/>
      <c r="M484" s="149" t="s">
        <v>1</v>
      </c>
      <c r="N484" s="150" t="s">
        <v>45</v>
      </c>
      <c r="O484" s="151">
        <v>0</v>
      </c>
      <c r="P484" s="151">
        <f>O484*H484</f>
        <v>0</v>
      </c>
      <c r="Q484" s="151">
        <v>0</v>
      </c>
      <c r="R484" s="151">
        <f>Q484*H484</f>
        <v>0</v>
      </c>
      <c r="S484" s="151">
        <v>0</v>
      </c>
      <c r="T484" s="152">
        <f>S484*H484</f>
        <v>0</v>
      </c>
      <c r="U484" s="30"/>
      <c r="V484" s="30"/>
      <c r="W484" s="30"/>
      <c r="X484" s="30"/>
      <c r="Y484" s="30"/>
      <c r="Z484" s="30"/>
      <c r="AA484" s="30"/>
      <c r="AB484" s="30"/>
      <c r="AC484" s="30"/>
      <c r="AD484" s="30"/>
      <c r="AE484" s="30"/>
      <c r="AR484" s="153" t="s">
        <v>144</v>
      </c>
      <c r="AT484" s="153" t="s">
        <v>139</v>
      </c>
      <c r="AU484" s="153" t="s">
        <v>87</v>
      </c>
      <c r="AY484" s="17" t="s">
        <v>136</v>
      </c>
      <c r="BE484" s="154">
        <f>IF(N484="základní",J484,0)</f>
        <v>0</v>
      </c>
      <c r="BF484" s="154">
        <f>IF(N484="snížená",J484,0)</f>
        <v>0</v>
      </c>
      <c r="BG484" s="154">
        <f>IF(N484="zákl. přenesená",J484,0)</f>
        <v>0</v>
      </c>
      <c r="BH484" s="154">
        <f>IF(N484="sníž. přenesená",J484,0)</f>
        <v>0</v>
      </c>
      <c r="BI484" s="154">
        <f>IF(N484="nulová",J484,0)</f>
        <v>0</v>
      </c>
      <c r="BJ484" s="17" t="s">
        <v>84</v>
      </c>
      <c r="BK484" s="154">
        <f>ROUND(I484*H484,2)</f>
        <v>0</v>
      </c>
      <c r="BL484" s="17" t="s">
        <v>144</v>
      </c>
      <c r="BM484" s="153" t="s">
        <v>713</v>
      </c>
    </row>
    <row r="485" spans="1:65" s="2" customFormat="1" ht="16.5" customHeight="1">
      <c r="A485" s="30"/>
      <c r="B485" s="142"/>
      <c r="C485" s="143" t="s">
        <v>435</v>
      </c>
      <c r="D485" s="143" t="s">
        <v>139</v>
      </c>
      <c r="E485" s="144" t="s">
        <v>714</v>
      </c>
      <c r="F485" s="145" t="s">
        <v>715</v>
      </c>
      <c r="G485" s="146" t="s">
        <v>600</v>
      </c>
      <c r="H485" s="147">
        <v>8</v>
      </c>
      <c r="I485" s="148">
        <v>0</v>
      </c>
      <c r="J485" s="148">
        <f>ROUND(I485*H485,2)</f>
        <v>0</v>
      </c>
      <c r="K485" s="145" t="s">
        <v>1</v>
      </c>
      <c r="L485" s="31"/>
      <c r="M485" s="149" t="s">
        <v>1</v>
      </c>
      <c r="N485" s="150" t="s">
        <v>45</v>
      </c>
      <c r="O485" s="151">
        <v>0</v>
      </c>
      <c r="P485" s="151">
        <f>O485*H485</f>
        <v>0</v>
      </c>
      <c r="Q485" s="151">
        <v>0</v>
      </c>
      <c r="R485" s="151">
        <f>Q485*H485</f>
        <v>0</v>
      </c>
      <c r="S485" s="151">
        <v>0</v>
      </c>
      <c r="T485" s="152">
        <f>S485*H485</f>
        <v>0</v>
      </c>
      <c r="U485" s="30"/>
      <c r="V485" s="30"/>
      <c r="W485" s="30"/>
      <c r="X485" s="30"/>
      <c r="Y485" s="30"/>
      <c r="Z485" s="30"/>
      <c r="AA485" s="30"/>
      <c r="AB485" s="30"/>
      <c r="AC485" s="30"/>
      <c r="AD485" s="30"/>
      <c r="AE485" s="30"/>
      <c r="AR485" s="153" t="s">
        <v>144</v>
      </c>
      <c r="AT485" s="153" t="s">
        <v>139</v>
      </c>
      <c r="AU485" s="153" t="s">
        <v>87</v>
      </c>
      <c r="AY485" s="17" t="s">
        <v>136</v>
      </c>
      <c r="BE485" s="154">
        <f>IF(N485="základní",J485,0)</f>
        <v>0</v>
      </c>
      <c r="BF485" s="154">
        <f>IF(N485="snížená",J485,0)</f>
        <v>0</v>
      </c>
      <c r="BG485" s="154">
        <f>IF(N485="zákl. přenesená",J485,0)</f>
        <v>0</v>
      </c>
      <c r="BH485" s="154">
        <f>IF(N485="sníž. přenesená",J485,0)</f>
        <v>0</v>
      </c>
      <c r="BI485" s="154">
        <f>IF(N485="nulová",J485,0)</f>
        <v>0</v>
      </c>
      <c r="BJ485" s="17" t="s">
        <v>84</v>
      </c>
      <c r="BK485" s="154">
        <f>ROUND(I485*H485,2)</f>
        <v>0</v>
      </c>
      <c r="BL485" s="17" t="s">
        <v>144</v>
      </c>
      <c r="BM485" s="153" t="s">
        <v>716</v>
      </c>
    </row>
    <row r="486" spans="1:65" s="13" customFormat="1">
      <c r="B486" s="155"/>
      <c r="D486" s="156" t="s">
        <v>146</v>
      </c>
      <c r="E486" s="157" t="s">
        <v>1</v>
      </c>
      <c r="F486" s="158" t="s">
        <v>178</v>
      </c>
      <c r="H486" s="159">
        <v>8</v>
      </c>
      <c r="L486" s="155"/>
      <c r="M486" s="160"/>
      <c r="N486" s="161"/>
      <c r="O486" s="161"/>
      <c r="P486" s="161"/>
      <c r="Q486" s="161"/>
      <c r="R486" s="161"/>
      <c r="S486" s="161"/>
      <c r="T486" s="162"/>
      <c r="AT486" s="157" t="s">
        <v>146</v>
      </c>
      <c r="AU486" s="157" t="s">
        <v>87</v>
      </c>
      <c r="AV486" s="13" t="s">
        <v>87</v>
      </c>
      <c r="AW486" s="13" t="s">
        <v>35</v>
      </c>
      <c r="AX486" s="13" t="s">
        <v>80</v>
      </c>
      <c r="AY486" s="157" t="s">
        <v>136</v>
      </c>
    </row>
    <row r="487" spans="1:65" s="14" customFormat="1">
      <c r="B487" s="163"/>
      <c r="D487" s="156" t="s">
        <v>146</v>
      </c>
      <c r="E487" s="164" t="s">
        <v>1</v>
      </c>
      <c r="F487" s="165" t="s">
        <v>148</v>
      </c>
      <c r="H487" s="166">
        <v>8</v>
      </c>
      <c r="L487" s="163"/>
      <c r="M487" s="167"/>
      <c r="N487" s="168"/>
      <c r="O487" s="168"/>
      <c r="P487" s="168"/>
      <c r="Q487" s="168"/>
      <c r="R487" s="168"/>
      <c r="S487" s="168"/>
      <c r="T487" s="169"/>
      <c r="AT487" s="164" t="s">
        <v>146</v>
      </c>
      <c r="AU487" s="164" t="s">
        <v>87</v>
      </c>
      <c r="AV487" s="14" t="s">
        <v>144</v>
      </c>
      <c r="AW487" s="14" t="s">
        <v>35</v>
      </c>
      <c r="AX487" s="14" t="s">
        <v>84</v>
      </c>
      <c r="AY487" s="164" t="s">
        <v>136</v>
      </c>
    </row>
    <row r="488" spans="1:65" s="12" customFormat="1" ht="22.8" customHeight="1">
      <c r="B488" s="130"/>
      <c r="D488" s="131" t="s">
        <v>79</v>
      </c>
      <c r="E488" s="140" t="s">
        <v>137</v>
      </c>
      <c r="F488" s="140" t="s">
        <v>717</v>
      </c>
      <c r="J488" s="141">
        <f>J489+J515+J534</f>
        <v>0</v>
      </c>
      <c r="L488" s="130"/>
      <c r="M488" s="134"/>
      <c r="N488" s="135"/>
      <c r="O488" s="135"/>
      <c r="P488" s="136">
        <v>0</v>
      </c>
      <c r="Q488" s="135"/>
      <c r="R488" s="136">
        <v>0</v>
      </c>
      <c r="S488" s="135"/>
      <c r="T488" s="137">
        <v>0</v>
      </c>
      <c r="AR488" s="131" t="s">
        <v>84</v>
      </c>
      <c r="AT488" s="138" t="s">
        <v>79</v>
      </c>
      <c r="AU488" s="138" t="s">
        <v>84</v>
      </c>
      <c r="AY488" s="131" t="s">
        <v>136</v>
      </c>
      <c r="BK488" s="139">
        <v>0</v>
      </c>
    </row>
    <row r="489" spans="1:65" s="12" customFormat="1" ht="22.8" customHeight="1">
      <c r="B489" s="130"/>
      <c r="D489" s="131" t="s">
        <v>79</v>
      </c>
      <c r="E489" s="140" t="s">
        <v>689</v>
      </c>
      <c r="F489" s="140" t="s">
        <v>718</v>
      </c>
      <c r="J489" s="141">
        <f>BK489</f>
        <v>0</v>
      </c>
      <c r="L489" s="130"/>
      <c r="M489" s="134"/>
      <c r="N489" s="135"/>
      <c r="O489" s="135"/>
      <c r="P489" s="136">
        <f>SUM(P490:P514)</f>
        <v>60.808999999999997</v>
      </c>
      <c r="Q489" s="135"/>
      <c r="R489" s="136">
        <f>SUM(R490:R514)</f>
        <v>54.216954000000001</v>
      </c>
      <c r="S489" s="135"/>
      <c r="T489" s="137">
        <f>SUM(T490:T514)</f>
        <v>0</v>
      </c>
      <c r="AR489" s="131" t="s">
        <v>84</v>
      </c>
      <c r="AT489" s="138" t="s">
        <v>79</v>
      </c>
      <c r="AU489" s="138" t="s">
        <v>84</v>
      </c>
      <c r="AY489" s="131" t="s">
        <v>136</v>
      </c>
      <c r="BK489" s="139">
        <f>SUM(BK490:BK514)</f>
        <v>0</v>
      </c>
    </row>
    <row r="490" spans="1:65" s="2" customFormat="1" ht="16.5" customHeight="1">
      <c r="A490" s="30"/>
      <c r="B490" s="142"/>
      <c r="C490" s="143" t="s">
        <v>719</v>
      </c>
      <c r="D490" s="143" t="s">
        <v>139</v>
      </c>
      <c r="E490" s="144" t="s">
        <v>720</v>
      </c>
      <c r="F490" s="145" t="s">
        <v>721</v>
      </c>
      <c r="G490" s="146" t="s">
        <v>194</v>
      </c>
      <c r="H490" s="147">
        <v>80</v>
      </c>
      <c r="I490" s="148">
        <v>0</v>
      </c>
      <c r="J490" s="148">
        <f>ROUND(I490*H490,2)</f>
        <v>0</v>
      </c>
      <c r="K490" s="145" t="s">
        <v>143</v>
      </c>
      <c r="L490" s="31"/>
      <c r="M490" s="149" t="s">
        <v>1</v>
      </c>
      <c r="N490" s="150" t="s">
        <v>45</v>
      </c>
      <c r="O490" s="151">
        <v>3.0000000000000001E-3</v>
      </c>
      <c r="P490" s="151">
        <f>O490*H490</f>
        <v>0.24</v>
      </c>
      <c r="Q490" s="151">
        <v>1.1E-4</v>
      </c>
      <c r="R490" s="151">
        <f>Q490*H490</f>
        <v>8.8000000000000005E-3</v>
      </c>
      <c r="S490" s="151">
        <v>0</v>
      </c>
      <c r="T490" s="152">
        <f>S490*H490</f>
        <v>0</v>
      </c>
      <c r="U490" s="30"/>
      <c r="V490" s="30"/>
      <c r="W490" s="30"/>
      <c r="X490" s="30"/>
      <c r="Y490" s="30"/>
      <c r="Z490" s="30"/>
      <c r="AA490" s="30"/>
      <c r="AB490" s="30"/>
      <c r="AC490" s="30"/>
      <c r="AD490" s="30"/>
      <c r="AE490" s="30"/>
      <c r="AR490" s="153" t="s">
        <v>144</v>
      </c>
      <c r="AT490" s="153" t="s">
        <v>139</v>
      </c>
      <c r="AU490" s="153" t="s">
        <v>87</v>
      </c>
      <c r="AY490" s="17" t="s">
        <v>136</v>
      </c>
      <c r="BE490" s="154">
        <f>IF(N490="základní",J490,0)</f>
        <v>0</v>
      </c>
      <c r="BF490" s="154">
        <f>IF(N490="snížená",J490,0)</f>
        <v>0</v>
      </c>
      <c r="BG490" s="154">
        <f>IF(N490="zákl. přenesená",J490,0)</f>
        <v>0</v>
      </c>
      <c r="BH490" s="154">
        <f>IF(N490="sníž. přenesená",J490,0)</f>
        <v>0</v>
      </c>
      <c r="BI490" s="154">
        <f>IF(N490="nulová",J490,0)</f>
        <v>0</v>
      </c>
      <c r="BJ490" s="17" t="s">
        <v>84</v>
      </c>
      <c r="BK490" s="154">
        <f>ROUND(I490*H490,2)</f>
        <v>0</v>
      </c>
      <c r="BL490" s="17" t="s">
        <v>144</v>
      </c>
      <c r="BM490" s="153" t="s">
        <v>722</v>
      </c>
    </row>
    <row r="491" spans="1:65" s="13" customFormat="1">
      <c r="B491" s="155"/>
      <c r="D491" s="156" t="s">
        <v>146</v>
      </c>
      <c r="E491" s="157" t="s">
        <v>1</v>
      </c>
      <c r="F491" s="158" t="s">
        <v>723</v>
      </c>
      <c r="H491" s="159">
        <v>80</v>
      </c>
      <c r="L491" s="155"/>
      <c r="M491" s="160"/>
      <c r="N491" s="161"/>
      <c r="O491" s="161"/>
      <c r="P491" s="161"/>
      <c r="Q491" s="161"/>
      <c r="R491" s="161"/>
      <c r="S491" s="161"/>
      <c r="T491" s="162"/>
      <c r="AT491" s="157" t="s">
        <v>146</v>
      </c>
      <c r="AU491" s="157" t="s">
        <v>87</v>
      </c>
      <c r="AV491" s="13" t="s">
        <v>87</v>
      </c>
      <c r="AW491" s="13" t="s">
        <v>35</v>
      </c>
      <c r="AX491" s="13" t="s">
        <v>80</v>
      </c>
      <c r="AY491" s="157" t="s">
        <v>136</v>
      </c>
    </row>
    <row r="492" spans="1:65" s="14" customFormat="1">
      <c r="B492" s="163"/>
      <c r="D492" s="156" t="s">
        <v>146</v>
      </c>
      <c r="E492" s="164" t="s">
        <v>1</v>
      </c>
      <c r="F492" s="165" t="s">
        <v>148</v>
      </c>
      <c r="H492" s="166">
        <v>80</v>
      </c>
      <c r="L492" s="163"/>
      <c r="M492" s="167"/>
      <c r="N492" s="168"/>
      <c r="O492" s="168"/>
      <c r="P492" s="168"/>
      <c r="Q492" s="168"/>
      <c r="R492" s="168"/>
      <c r="S492" s="168"/>
      <c r="T492" s="169"/>
      <c r="AT492" s="164" t="s">
        <v>146</v>
      </c>
      <c r="AU492" s="164" t="s">
        <v>87</v>
      </c>
      <c r="AV492" s="14" t="s">
        <v>144</v>
      </c>
      <c r="AW492" s="14" t="s">
        <v>35</v>
      </c>
      <c r="AX492" s="14" t="s">
        <v>84</v>
      </c>
      <c r="AY492" s="164" t="s">
        <v>136</v>
      </c>
    </row>
    <row r="493" spans="1:65" s="2" customFormat="1" ht="16.5" customHeight="1">
      <c r="A493" s="30"/>
      <c r="B493" s="142"/>
      <c r="C493" s="183" t="s">
        <v>440</v>
      </c>
      <c r="D493" s="183" t="s">
        <v>403</v>
      </c>
      <c r="E493" s="184" t="s">
        <v>724</v>
      </c>
      <c r="F493" s="185" t="s">
        <v>725</v>
      </c>
      <c r="G493" s="186" t="s">
        <v>270</v>
      </c>
      <c r="H493" s="187">
        <v>11</v>
      </c>
      <c r="I493" s="188">
        <v>0</v>
      </c>
      <c r="J493" s="188">
        <f>ROUND(I493*H493,2)</f>
        <v>0</v>
      </c>
      <c r="K493" s="185" t="s">
        <v>143</v>
      </c>
      <c r="L493" s="189"/>
      <c r="M493" s="190" t="s">
        <v>1</v>
      </c>
      <c r="N493" s="191" t="s">
        <v>45</v>
      </c>
      <c r="O493" s="151">
        <v>0</v>
      </c>
      <c r="P493" s="151">
        <f>O493*H493</f>
        <v>0</v>
      </c>
      <c r="Q493" s="151">
        <v>1E-3</v>
      </c>
      <c r="R493" s="151">
        <f>Q493*H493</f>
        <v>1.0999999999999999E-2</v>
      </c>
      <c r="S493" s="151">
        <v>0</v>
      </c>
      <c r="T493" s="152">
        <f>S493*H493</f>
        <v>0</v>
      </c>
      <c r="U493" s="30"/>
      <c r="V493" s="30"/>
      <c r="W493" s="30"/>
      <c r="X493" s="30"/>
      <c r="Y493" s="30"/>
      <c r="Z493" s="30"/>
      <c r="AA493" s="30"/>
      <c r="AB493" s="30"/>
      <c r="AC493" s="30"/>
      <c r="AD493" s="30"/>
      <c r="AE493" s="30"/>
      <c r="AR493" s="153" t="s">
        <v>178</v>
      </c>
      <c r="AT493" s="153" t="s">
        <v>403</v>
      </c>
      <c r="AU493" s="153" t="s">
        <v>87</v>
      </c>
      <c r="AY493" s="17" t="s">
        <v>136</v>
      </c>
      <c r="BE493" s="154">
        <f>IF(N493="základní",J493,0)</f>
        <v>0</v>
      </c>
      <c r="BF493" s="154">
        <f>IF(N493="snížená",J493,0)</f>
        <v>0</v>
      </c>
      <c r="BG493" s="154">
        <f>IF(N493="zákl. přenesená",J493,0)</f>
        <v>0</v>
      </c>
      <c r="BH493" s="154">
        <f>IF(N493="sníž. přenesená",J493,0)</f>
        <v>0</v>
      </c>
      <c r="BI493" s="154">
        <f>IF(N493="nulová",J493,0)</f>
        <v>0</v>
      </c>
      <c r="BJ493" s="17" t="s">
        <v>84</v>
      </c>
      <c r="BK493" s="154">
        <f>ROUND(I493*H493,2)</f>
        <v>0</v>
      </c>
      <c r="BL493" s="17" t="s">
        <v>144</v>
      </c>
      <c r="BM493" s="153" t="s">
        <v>726</v>
      </c>
    </row>
    <row r="494" spans="1:65" s="13" customFormat="1">
      <c r="B494" s="155"/>
      <c r="D494" s="156" t="s">
        <v>146</v>
      </c>
      <c r="E494" s="157" t="s">
        <v>1</v>
      </c>
      <c r="F494" s="158" t="s">
        <v>727</v>
      </c>
      <c r="H494" s="159">
        <v>11</v>
      </c>
      <c r="L494" s="155"/>
      <c r="M494" s="160"/>
      <c r="N494" s="161"/>
      <c r="O494" s="161"/>
      <c r="P494" s="161"/>
      <c r="Q494" s="161"/>
      <c r="R494" s="161"/>
      <c r="S494" s="161"/>
      <c r="T494" s="162"/>
      <c r="AT494" s="157" t="s">
        <v>146</v>
      </c>
      <c r="AU494" s="157" t="s">
        <v>87</v>
      </c>
      <c r="AV494" s="13" t="s">
        <v>87</v>
      </c>
      <c r="AW494" s="13" t="s">
        <v>35</v>
      </c>
      <c r="AX494" s="13" t="s">
        <v>80</v>
      </c>
      <c r="AY494" s="157" t="s">
        <v>136</v>
      </c>
    </row>
    <row r="495" spans="1:65" s="14" customFormat="1">
      <c r="B495" s="163"/>
      <c r="D495" s="156" t="s">
        <v>146</v>
      </c>
      <c r="E495" s="164" t="s">
        <v>1</v>
      </c>
      <c r="F495" s="165" t="s">
        <v>148</v>
      </c>
      <c r="H495" s="166">
        <v>11</v>
      </c>
      <c r="L495" s="163"/>
      <c r="M495" s="167"/>
      <c r="N495" s="168"/>
      <c r="O495" s="168"/>
      <c r="P495" s="168"/>
      <c r="Q495" s="168"/>
      <c r="R495" s="168"/>
      <c r="S495" s="168"/>
      <c r="T495" s="169"/>
      <c r="AT495" s="164" t="s">
        <v>146</v>
      </c>
      <c r="AU495" s="164" t="s">
        <v>87</v>
      </c>
      <c r="AV495" s="14" t="s">
        <v>144</v>
      </c>
      <c r="AW495" s="14" t="s">
        <v>35</v>
      </c>
      <c r="AX495" s="14" t="s">
        <v>84</v>
      </c>
      <c r="AY495" s="164" t="s">
        <v>136</v>
      </c>
    </row>
    <row r="496" spans="1:65" s="2" customFormat="1" ht="16.5" customHeight="1">
      <c r="A496" s="30"/>
      <c r="B496" s="142"/>
      <c r="C496" s="143" t="s">
        <v>728</v>
      </c>
      <c r="D496" s="143" t="s">
        <v>139</v>
      </c>
      <c r="E496" s="144" t="s">
        <v>729</v>
      </c>
      <c r="F496" s="145" t="s">
        <v>730</v>
      </c>
      <c r="G496" s="146" t="s">
        <v>142</v>
      </c>
      <c r="H496" s="147">
        <v>1</v>
      </c>
      <c r="I496" s="148">
        <v>0</v>
      </c>
      <c r="J496" s="148">
        <f>ROUND(I496*H496,2)</f>
        <v>0</v>
      </c>
      <c r="K496" s="145" t="s">
        <v>143</v>
      </c>
      <c r="L496" s="31"/>
      <c r="M496" s="149" t="s">
        <v>1</v>
      </c>
      <c r="N496" s="150" t="s">
        <v>45</v>
      </c>
      <c r="O496" s="151">
        <v>0.11799999999999999</v>
      </c>
      <c r="P496" s="151">
        <f>O496*H496</f>
        <v>0.11799999999999999</v>
      </c>
      <c r="Q496" s="151">
        <v>8.4999999999999995E-4</v>
      </c>
      <c r="R496" s="151">
        <f>Q496*H496</f>
        <v>8.4999999999999995E-4</v>
      </c>
      <c r="S496" s="151">
        <v>0</v>
      </c>
      <c r="T496" s="152">
        <f>S496*H496</f>
        <v>0</v>
      </c>
      <c r="U496" s="30"/>
      <c r="V496" s="30"/>
      <c r="W496" s="30"/>
      <c r="X496" s="30"/>
      <c r="Y496" s="30"/>
      <c r="Z496" s="30"/>
      <c r="AA496" s="30"/>
      <c r="AB496" s="30"/>
      <c r="AC496" s="30"/>
      <c r="AD496" s="30"/>
      <c r="AE496" s="30"/>
      <c r="AR496" s="153" t="s">
        <v>144</v>
      </c>
      <c r="AT496" s="153" t="s">
        <v>139</v>
      </c>
      <c r="AU496" s="153" t="s">
        <v>87</v>
      </c>
      <c r="AY496" s="17" t="s">
        <v>136</v>
      </c>
      <c r="BE496" s="154">
        <f>IF(N496="základní",J496,0)</f>
        <v>0</v>
      </c>
      <c r="BF496" s="154">
        <f>IF(N496="snížená",J496,0)</f>
        <v>0</v>
      </c>
      <c r="BG496" s="154">
        <f>IF(N496="zákl. přenesená",J496,0)</f>
        <v>0</v>
      </c>
      <c r="BH496" s="154">
        <f>IF(N496="sníž. přenesená",J496,0)</f>
        <v>0</v>
      </c>
      <c r="BI496" s="154">
        <f>IF(N496="nulová",J496,0)</f>
        <v>0</v>
      </c>
      <c r="BJ496" s="17" t="s">
        <v>84</v>
      </c>
      <c r="BK496" s="154">
        <f>ROUND(I496*H496,2)</f>
        <v>0</v>
      </c>
      <c r="BL496" s="17" t="s">
        <v>144</v>
      </c>
      <c r="BM496" s="153" t="s">
        <v>731</v>
      </c>
    </row>
    <row r="497" spans="1:65" s="15" customFormat="1">
      <c r="B497" s="173"/>
      <c r="D497" s="156" t="s">
        <v>146</v>
      </c>
      <c r="E497" s="174" t="s">
        <v>1</v>
      </c>
      <c r="F497" s="175" t="s">
        <v>732</v>
      </c>
      <c r="H497" s="174" t="s">
        <v>1</v>
      </c>
      <c r="L497" s="173"/>
      <c r="M497" s="176"/>
      <c r="N497" s="177"/>
      <c r="O497" s="177"/>
      <c r="P497" s="177"/>
      <c r="Q497" s="177"/>
      <c r="R497" s="177"/>
      <c r="S497" s="177"/>
      <c r="T497" s="178"/>
      <c r="AT497" s="174" t="s">
        <v>146</v>
      </c>
      <c r="AU497" s="174" t="s">
        <v>87</v>
      </c>
      <c r="AV497" s="15" t="s">
        <v>84</v>
      </c>
      <c r="AW497" s="15" t="s">
        <v>35</v>
      </c>
      <c r="AX497" s="15" t="s">
        <v>80</v>
      </c>
      <c r="AY497" s="174" t="s">
        <v>136</v>
      </c>
    </row>
    <row r="498" spans="1:65" s="13" customFormat="1">
      <c r="B498" s="155"/>
      <c r="D498" s="156" t="s">
        <v>146</v>
      </c>
      <c r="E498" s="157" t="s">
        <v>1</v>
      </c>
      <c r="F498" s="158" t="s">
        <v>84</v>
      </c>
      <c r="H498" s="159">
        <v>1</v>
      </c>
      <c r="L498" s="155"/>
      <c r="M498" s="160"/>
      <c r="N498" s="161"/>
      <c r="O498" s="161"/>
      <c r="P498" s="161"/>
      <c r="Q498" s="161"/>
      <c r="R498" s="161"/>
      <c r="S498" s="161"/>
      <c r="T498" s="162"/>
      <c r="AT498" s="157" t="s">
        <v>146</v>
      </c>
      <c r="AU498" s="157" t="s">
        <v>87</v>
      </c>
      <c r="AV498" s="13" t="s">
        <v>87</v>
      </c>
      <c r="AW498" s="13" t="s">
        <v>35</v>
      </c>
      <c r="AX498" s="13" t="s">
        <v>80</v>
      </c>
      <c r="AY498" s="157" t="s">
        <v>136</v>
      </c>
    </row>
    <row r="499" spans="1:65" s="14" customFormat="1">
      <c r="B499" s="163"/>
      <c r="D499" s="156" t="s">
        <v>146</v>
      </c>
      <c r="E499" s="164" t="s">
        <v>1</v>
      </c>
      <c r="F499" s="165" t="s">
        <v>148</v>
      </c>
      <c r="H499" s="166">
        <v>1</v>
      </c>
      <c r="L499" s="163"/>
      <c r="M499" s="167"/>
      <c r="N499" s="168"/>
      <c r="O499" s="168"/>
      <c r="P499" s="168"/>
      <c r="Q499" s="168"/>
      <c r="R499" s="168"/>
      <c r="S499" s="168"/>
      <c r="T499" s="169"/>
      <c r="AT499" s="164" t="s">
        <v>146</v>
      </c>
      <c r="AU499" s="164" t="s">
        <v>87</v>
      </c>
      <c r="AV499" s="14" t="s">
        <v>144</v>
      </c>
      <c r="AW499" s="14" t="s">
        <v>35</v>
      </c>
      <c r="AX499" s="14" t="s">
        <v>84</v>
      </c>
      <c r="AY499" s="164" t="s">
        <v>136</v>
      </c>
    </row>
    <row r="500" spans="1:65" s="2" customFormat="1" ht="16.5" customHeight="1">
      <c r="A500" s="30"/>
      <c r="B500" s="142"/>
      <c r="C500" s="143" t="s">
        <v>444</v>
      </c>
      <c r="D500" s="143" t="s">
        <v>139</v>
      </c>
      <c r="E500" s="144" t="s">
        <v>733</v>
      </c>
      <c r="F500" s="145" t="s">
        <v>734</v>
      </c>
      <c r="G500" s="146" t="s">
        <v>194</v>
      </c>
      <c r="H500" s="147">
        <v>80</v>
      </c>
      <c r="I500" s="148">
        <v>0</v>
      </c>
      <c r="J500" s="148">
        <f>ROUND(I500*H500,2)</f>
        <v>0</v>
      </c>
      <c r="K500" s="145" t="s">
        <v>143</v>
      </c>
      <c r="L500" s="31"/>
      <c r="M500" s="149" t="s">
        <v>1</v>
      </c>
      <c r="N500" s="150" t="s">
        <v>45</v>
      </c>
      <c r="O500" s="151">
        <v>1.6E-2</v>
      </c>
      <c r="P500" s="151">
        <f>O500*H500</f>
        <v>1.28</v>
      </c>
      <c r="Q500" s="151">
        <v>0</v>
      </c>
      <c r="R500" s="151">
        <f>Q500*H500</f>
        <v>0</v>
      </c>
      <c r="S500" s="151">
        <v>0</v>
      </c>
      <c r="T500" s="152">
        <f>S500*H500</f>
        <v>0</v>
      </c>
      <c r="U500" s="30"/>
      <c r="V500" s="30"/>
      <c r="W500" s="30"/>
      <c r="X500" s="30"/>
      <c r="Y500" s="30"/>
      <c r="Z500" s="30"/>
      <c r="AA500" s="30"/>
      <c r="AB500" s="30"/>
      <c r="AC500" s="30"/>
      <c r="AD500" s="30"/>
      <c r="AE500" s="30"/>
      <c r="AR500" s="153" t="s">
        <v>144</v>
      </c>
      <c r="AT500" s="153" t="s">
        <v>139</v>
      </c>
      <c r="AU500" s="153" t="s">
        <v>87</v>
      </c>
      <c r="AY500" s="17" t="s">
        <v>136</v>
      </c>
      <c r="BE500" s="154">
        <f>IF(N500="základní",J500,0)</f>
        <v>0</v>
      </c>
      <c r="BF500" s="154">
        <f>IF(N500="snížená",J500,0)</f>
        <v>0</v>
      </c>
      <c r="BG500" s="154">
        <f>IF(N500="zákl. přenesená",J500,0)</f>
        <v>0</v>
      </c>
      <c r="BH500" s="154">
        <f>IF(N500="sníž. přenesená",J500,0)</f>
        <v>0</v>
      </c>
      <c r="BI500" s="154">
        <f>IF(N500="nulová",J500,0)</f>
        <v>0</v>
      </c>
      <c r="BJ500" s="17" t="s">
        <v>84</v>
      </c>
      <c r="BK500" s="154">
        <f>ROUND(I500*H500,2)</f>
        <v>0</v>
      </c>
      <c r="BL500" s="17" t="s">
        <v>144</v>
      </c>
      <c r="BM500" s="153" t="s">
        <v>735</v>
      </c>
    </row>
    <row r="501" spans="1:65" s="13" customFormat="1">
      <c r="B501" s="155"/>
      <c r="D501" s="156" t="s">
        <v>146</v>
      </c>
      <c r="E501" s="157" t="s">
        <v>1</v>
      </c>
      <c r="F501" s="158" t="s">
        <v>650</v>
      </c>
      <c r="H501" s="159">
        <v>80</v>
      </c>
      <c r="L501" s="155"/>
      <c r="M501" s="160"/>
      <c r="N501" s="161"/>
      <c r="O501" s="161"/>
      <c r="P501" s="161"/>
      <c r="Q501" s="161"/>
      <c r="R501" s="161"/>
      <c r="S501" s="161"/>
      <c r="T501" s="162"/>
      <c r="AT501" s="157" t="s">
        <v>146</v>
      </c>
      <c r="AU501" s="157" t="s">
        <v>87</v>
      </c>
      <c r="AV501" s="13" t="s">
        <v>87</v>
      </c>
      <c r="AW501" s="13" t="s">
        <v>35</v>
      </c>
      <c r="AX501" s="13" t="s">
        <v>80</v>
      </c>
      <c r="AY501" s="157" t="s">
        <v>136</v>
      </c>
    </row>
    <row r="502" spans="1:65" s="14" customFormat="1">
      <c r="B502" s="163"/>
      <c r="D502" s="156" t="s">
        <v>146</v>
      </c>
      <c r="E502" s="164" t="s">
        <v>1</v>
      </c>
      <c r="F502" s="165" t="s">
        <v>148</v>
      </c>
      <c r="H502" s="166">
        <v>80</v>
      </c>
      <c r="L502" s="163"/>
      <c r="M502" s="167"/>
      <c r="N502" s="168"/>
      <c r="O502" s="168"/>
      <c r="P502" s="168"/>
      <c r="Q502" s="168"/>
      <c r="R502" s="168"/>
      <c r="S502" s="168"/>
      <c r="T502" s="169"/>
      <c r="AT502" s="164" t="s">
        <v>146</v>
      </c>
      <c r="AU502" s="164" t="s">
        <v>87</v>
      </c>
      <c r="AV502" s="14" t="s">
        <v>144</v>
      </c>
      <c r="AW502" s="14" t="s">
        <v>35</v>
      </c>
      <c r="AX502" s="14" t="s">
        <v>84</v>
      </c>
      <c r="AY502" s="164" t="s">
        <v>136</v>
      </c>
    </row>
    <row r="503" spans="1:65" s="2" customFormat="1" ht="16.5" customHeight="1">
      <c r="A503" s="30"/>
      <c r="B503" s="142"/>
      <c r="C503" s="143" t="s">
        <v>736</v>
      </c>
      <c r="D503" s="143" t="s">
        <v>139</v>
      </c>
      <c r="E503" s="144" t="s">
        <v>737</v>
      </c>
      <c r="F503" s="145" t="s">
        <v>738</v>
      </c>
      <c r="G503" s="146" t="s">
        <v>194</v>
      </c>
      <c r="H503" s="147">
        <v>202</v>
      </c>
      <c r="I503" s="148">
        <v>0</v>
      </c>
      <c r="J503" s="148">
        <f>ROUND(I503*H503,2)</f>
        <v>0</v>
      </c>
      <c r="K503" s="145" t="s">
        <v>143</v>
      </c>
      <c r="L503" s="31"/>
      <c r="M503" s="149" t="s">
        <v>1</v>
      </c>
      <c r="N503" s="150" t="s">
        <v>45</v>
      </c>
      <c r="O503" s="151">
        <v>0.11899999999999999</v>
      </c>
      <c r="P503" s="151">
        <f>O503*H503</f>
        <v>24.038</v>
      </c>
      <c r="Q503" s="151">
        <v>8.9779999999999999E-2</v>
      </c>
      <c r="R503" s="151">
        <f>Q503*H503</f>
        <v>18.135559999999998</v>
      </c>
      <c r="S503" s="151">
        <v>0</v>
      </c>
      <c r="T503" s="152">
        <f>S503*H503</f>
        <v>0</v>
      </c>
      <c r="U503" s="30"/>
      <c r="V503" s="30"/>
      <c r="W503" s="30"/>
      <c r="X503" s="30"/>
      <c r="Y503" s="30"/>
      <c r="Z503" s="30"/>
      <c r="AA503" s="30"/>
      <c r="AB503" s="30"/>
      <c r="AC503" s="30"/>
      <c r="AD503" s="30"/>
      <c r="AE503" s="30"/>
      <c r="AR503" s="153" t="s">
        <v>144</v>
      </c>
      <c r="AT503" s="153" t="s">
        <v>139</v>
      </c>
      <c r="AU503" s="153" t="s">
        <v>87</v>
      </c>
      <c r="AY503" s="17" t="s">
        <v>136</v>
      </c>
      <c r="BE503" s="154">
        <f>IF(N503="základní",J503,0)</f>
        <v>0</v>
      </c>
      <c r="BF503" s="154">
        <f>IF(N503="snížená",J503,0)</f>
        <v>0</v>
      </c>
      <c r="BG503" s="154">
        <f>IF(N503="zákl. přenesená",J503,0)</f>
        <v>0</v>
      </c>
      <c r="BH503" s="154">
        <f>IF(N503="sníž. přenesená",J503,0)</f>
        <v>0</v>
      </c>
      <c r="BI503" s="154">
        <f>IF(N503="nulová",J503,0)</f>
        <v>0</v>
      </c>
      <c r="BJ503" s="17" t="s">
        <v>84</v>
      </c>
      <c r="BK503" s="154">
        <f>ROUND(I503*H503,2)</f>
        <v>0</v>
      </c>
      <c r="BL503" s="17" t="s">
        <v>144</v>
      </c>
      <c r="BM503" s="153" t="s">
        <v>739</v>
      </c>
    </row>
    <row r="504" spans="1:65" s="13" customFormat="1">
      <c r="B504" s="155"/>
      <c r="D504" s="156" t="s">
        <v>146</v>
      </c>
      <c r="E504" s="157" t="s">
        <v>1</v>
      </c>
      <c r="F504" s="158" t="s">
        <v>630</v>
      </c>
      <c r="H504" s="159">
        <v>202</v>
      </c>
      <c r="L504" s="155"/>
      <c r="M504" s="160"/>
      <c r="N504" s="161"/>
      <c r="O504" s="161"/>
      <c r="P504" s="161"/>
      <c r="Q504" s="161"/>
      <c r="R504" s="161"/>
      <c r="S504" s="161"/>
      <c r="T504" s="162"/>
      <c r="AT504" s="157" t="s">
        <v>146</v>
      </c>
      <c r="AU504" s="157" t="s">
        <v>87</v>
      </c>
      <c r="AV504" s="13" t="s">
        <v>87</v>
      </c>
      <c r="AW504" s="13" t="s">
        <v>35</v>
      </c>
      <c r="AX504" s="13" t="s">
        <v>80</v>
      </c>
      <c r="AY504" s="157" t="s">
        <v>136</v>
      </c>
    </row>
    <row r="505" spans="1:65" s="14" customFormat="1">
      <c r="B505" s="163"/>
      <c r="D505" s="156" t="s">
        <v>146</v>
      </c>
      <c r="E505" s="164" t="s">
        <v>1</v>
      </c>
      <c r="F505" s="165" t="s">
        <v>148</v>
      </c>
      <c r="H505" s="166">
        <v>202</v>
      </c>
      <c r="L505" s="163"/>
      <c r="M505" s="167"/>
      <c r="N505" s="168"/>
      <c r="O505" s="168"/>
      <c r="P505" s="168"/>
      <c r="Q505" s="168"/>
      <c r="R505" s="168"/>
      <c r="S505" s="168"/>
      <c r="T505" s="169"/>
      <c r="AT505" s="164" t="s">
        <v>146</v>
      </c>
      <c r="AU505" s="164" t="s">
        <v>87</v>
      </c>
      <c r="AV505" s="14" t="s">
        <v>144</v>
      </c>
      <c r="AW505" s="14" t="s">
        <v>35</v>
      </c>
      <c r="AX505" s="14" t="s">
        <v>84</v>
      </c>
      <c r="AY505" s="164" t="s">
        <v>136</v>
      </c>
    </row>
    <row r="506" spans="1:65" s="2" customFormat="1" ht="16.5" customHeight="1">
      <c r="A506" s="30"/>
      <c r="B506" s="142"/>
      <c r="C506" s="183" t="s">
        <v>449</v>
      </c>
      <c r="D506" s="183" t="s">
        <v>403</v>
      </c>
      <c r="E506" s="184" t="s">
        <v>740</v>
      </c>
      <c r="F506" s="185" t="s">
        <v>741</v>
      </c>
      <c r="G506" s="186" t="s">
        <v>142</v>
      </c>
      <c r="H506" s="187">
        <v>20.402000000000001</v>
      </c>
      <c r="I506" s="188">
        <v>0</v>
      </c>
      <c r="J506" s="188">
        <f>ROUND(I506*H506,2)</f>
        <v>0</v>
      </c>
      <c r="K506" s="185" t="s">
        <v>143</v>
      </c>
      <c r="L506" s="189"/>
      <c r="M506" s="190" t="s">
        <v>1</v>
      </c>
      <c r="N506" s="191" t="s">
        <v>45</v>
      </c>
      <c r="O506" s="151">
        <v>0</v>
      </c>
      <c r="P506" s="151">
        <f>O506*H506</f>
        <v>0</v>
      </c>
      <c r="Q506" s="151">
        <v>0.222</v>
      </c>
      <c r="R506" s="151">
        <f>Q506*H506</f>
        <v>4.5292440000000003</v>
      </c>
      <c r="S506" s="151">
        <v>0</v>
      </c>
      <c r="T506" s="152">
        <f>S506*H506</f>
        <v>0</v>
      </c>
      <c r="U506" s="30"/>
      <c r="V506" s="30"/>
      <c r="W506" s="30"/>
      <c r="X506" s="30"/>
      <c r="Y506" s="30"/>
      <c r="Z506" s="30"/>
      <c r="AA506" s="30"/>
      <c r="AB506" s="30"/>
      <c r="AC506" s="30"/>
      <c r="AD506" s="30"/>
      <c r="AE506" s="30"/>
      <c r="AR506" s="153" t="s">
        <v>178</v>
      </c>
      <c r="AT506" s="153" t="s">
        <v>403</v>
      </c>
      <c r="AU506" s="153" t="s">
        <v>87</v>
      </c>
      <c r="AY506" s="17" t="s">
        <v>136</v>
      </c>
      <c r="BE506" s="154">
        <f>IF(N506="základní",J506,0)</f>
        <v>0</v>
      </c>
      <c r="BF506" s="154">
        <f>IF(N506="snížená",J506,0)</f>
        <v>0</v>
      </c>
      <c r="BG506" s="154">
        <f>IF(N506="zákl. přenesená",J506,0)</f>
        <v>0</v>
      </c>
      <c r="BH506" s="154">
        <f>IF(N506="sníž. přenesená",J506,0)</f>
        <v>0</v>
      </c>
      <c r="BI506" s="154">
        <f>IF(N506="nulová",J506,0)</f>
        <v>0</v>
      </c>
      <c r="BJ506" s="17" t="s">
        <v>84</v>
      </c>
      <c r="BK506" s="154">
        <f>ROUND(I506*H506,2)</f>
        <v>0</v>
      </c>
      <c r="BL506" s="17" t="s">
        <v>144</v>
      </c>
      <c r="BM506" s="153" t="s">
        <v>742</v>
      </c>
    </row>
    <row r="507" spans="1:65" s="13" customFormat="1">
      <c r="B507" s="155"/>
      <c r="D507" s="156" t="s">
        <v>146</v>
      </c>
      <c r="E507" s="157" t="s">
        <v>1</v>
      </c>
      <c r="F507" s="158" t="s">
        <v>743</v>
      </c>
      <c r="H507" s="159">
        <v>20.402000000000001</v>
      </c>
      <c r="L507" s="155"/>
      <c r="M507" s="160"/>
      <c r="N507" s="161"/>
      <c r="O507" s="161"/>
      <c r="P507" s="161"/>
      <c r="Q507" s="161"/>
      <c r="R507" s="161"/>
      <c r="S507" s="161"/>
      <c r="T507" s="162"/>
      <c r="AT507" s="157" t="s">
        <v>146</v>
      </c>
      <c r="AU507" s="157" t="s">
        <v>87</v>
      </c>
      <c r="AV507" s="13" t="s">
        <v>87</v>
      </c>
      <c r="AW507" s="13" t="s">
        <v>35</v>
      </c>
      <c r="AX507" s="13" t="s">
        <v>80</v>
      </c>
      <c r="AY507" s="157" t="s">
        <v>136</v>
      </c>
    </row>
    <row r="508" spans="1:65" s="14" customFormat="1">
      <c r="B508" s="163"/>
      <c r="D508" s="156" t="s">
        <v>146</v>
      </c>
      <c r="E508" s="164" t="s">
        <v>1</v>
      </c>
      <c r="F508" s="165" t="s">
        <v>148</v>
      </c>
      <c r="H508" s="166">
        <v>20.402000000000001</v>
      </c>
      <c r="L508" s="163"/>
      <c r="M508" s="167"/>
      <c r="N508" s="168"/>
      <c r="O508" s="168"/>
      <c r="P508" s="168"/>
      <c r="Q508" s="168"/>
      <c r="R508" s="168"/>
      <c r="S508" s="168"/>
      <c r="T508" s="169"/>
      <c r="AT508" s="164" t="s">
        <v>146</v>
      </c>
      <c r="AU508" s="164" t="s">
        <v>87</v>
      </c>
      <c r="AV508" s="14" t="s">
        <v>144</v>
      </c>
      <c r="AW508" s="14" t="s">
        <v>35</v>
      </c>
      <c r="AX508" s="14" t="s">
        <v>84</v>
      </c>
      <c r="AY508" s="164" t="s">
        <v>136</v>
      </c>
    </row>
    <row r="509" spans="1:65" s="2" customFormat="1" ht="16.5" customHeight="1">
      <c r="A509" s="30"/>
      <c r="B509" s="142"/>
      <c r="C509" s="143" t="s">
        <v>744</v>
      </c>
      <c r="D509" s="143" t="s">
        <v>139</v>
      </c>
      <c r="E509" s="144" t="s">
        <v>745</v>
      </c>
      <c r="F509" s="145" t="s">
        <v>746</v>
      </c>
      <c r="G509" s="146" t="s">
        <v>194</v>
      </c>
      <c r="H509" s="147">
        <v>147</v>
      </c>
      <c r="I509" s="148">
        <v>0</v>
      </c>
      <c r="J509" s="148">
        <f>ROUND(I509*H509,2)</f>
        <v>0</v>
      </c>
      <c r="K509" s="145" t="s">
        <v>143</v>
      </c>
      <c r="L509" s="31"/>
      <c r="M509" s="149" t="s">
        <v>1</v>
      </c>
      <c r="N509" s="150" t="s">
        <v>45</v>
      </c>
      <c r="O509" s="151">
        <v>0.23899999999999999</v>
      </c>
      <c r="P509" s="151">
        <f>O509*H509</f>
        <v>35.132999999999996</v>
      </c>
      <c r="Q509" s="151">
        <v>0.1295</v>
      </c>
      <c r="R509" s="151">
        <f>Q509*H509</f>
        <v>19.0365</v>
      </c>
      <c r="S509" s="151">
        <v>0</v>
      </c>
      <c r="T509" s="152">
        <f>S509*H509</f>
        <v>0</v>
      </c>
      <c r="U509" s="30"/>
      <c r="V509" s="30"/>
      <c r="W509" s="30"/>
      <c r="X509" s="30"/>
      <c r="Y509" s="30"/>
      <c r="Z509" s="30"/>
      <c r="AA509" s="30"/>
      <c r="AB509" s="30"/>
      <c r="AC509" s="30"/>
      <c r="AD509" s="30"/>
      <c r="AE509" s="30"/>
      <c r="AR509" s="153" t="s">
        <v>144</v>
      </c>
      <c r="AT509" s="153" t="s">
        <v>139</v>
      </c>
      <c r="AU509" s="153" t="s">
        <v>87</v>
      </c>
      <c r="AY509" s="17" t="s">
        <v>136</v>
      </c>
      <c r="BE509" s="154">
        <f>IF(N509="základní",J509,0)</f>
        <v>0</v>
      </c>
      <c r="BF509" s="154">
        <f>IF(N509="snížená",J509,0)</f>
        <v>0</v>
      </c>
      <c r="BG509" s="154">
        <f>IF(N509="zákl. přenesená",J509,0)</f>
        <v>0</v>
      </c>
      <c r="BH509" s="154">
        <f>IF(N509="sníž. přenesená",J509,0)</f>
        <v>0</v>
      </c>
      <c r="BI509" s="154">
        <f>IF(N509="nulová",J509,0)</f>
        <v>0</v>
      </c>
      <c r="BJ509" s="17" t="s">
        <v>84</v>
      </c>
      <c r="BK509" s="154">
        <f>ROUND(I509*H509,2)</f>
        <v>0</v>
      </c>
      <c r="BL509" s="17" t="s">
        <v>144</v>
      </c>
      <c r="BM509" s="153" t="s">
        <v>747</v>
      </c>
    </row>
    <row r="510" spans="1:65" s="13" customFormat="1">
      <c r="B510" s="155"/>
      <c r="D510" s="156" t="s">
        <v>146</v>
      </c>
      <c r="E510" s="157" t="s">
        <v>1</v>
      </c>
      <c r="F510" s="158" t="s">
        <v>748</v>
      </c>
      <c r="H510" s="159">
        <v>147</v>
      </c>
      <c r="L510" s="155"/>
      <c r="M510" s="160"/>
      <c r="N510" s="161"/>
      <c r="O510" s="161"/>
      <c r="P510" s="161"/>
      <c r="Q510" s="161"/>
      <c r="R510" s="161"/>
      <c r="S510" s="161"/>
      <c r="T510" s="162"/>
      <c r="AT510" s="157" t="s">
        <v>146</v>
      </c>
      <c r="AU510" s="157" t="s">
        <v>87</v>
      </c>
      <c r="AV510" s="13" t="s">
        <v>87</v>
      </c>
      <c r="AW510" s="13" t="s">
        <v>35</v>
      </c>
      <c r="AX510" s="13" t="s">
        <v>80</v>
      </c>
      <c r="AY510" s="157" t="s">
        <v>136</v>
      </c>
    </row>
    <row r="511" spans="1:65" s="14" customFormat="1">
      <c r="B511" s="163"/>
      <c r="D511" s="156" t="s">
        <v>146</v>
      </c>
      <c r="E511" s="164" t="s">
        <v>1</v>
      </c>
      <c r="F511" s="165" t="s">
        <v>148</v>
      </c>
      <c r="H511" s="166">
        <v>147</v>
      </c>
      <c r="L511" s="163"/>
      <c r="M511" s="167"/>
      <c r="N511" s="168"/>
      <c r="O511" s="168"/>
      <c r="P511" s="168"/>
      <c r="Q511" s="168"/>
      <c r="R511" s="168"/>
      <c r="S511" s="168"/>
      <c r="T511" s="169"/>
      <c r="AT511" s="164" t="s">
        <v>146</v>
      </c>
      <c r="AU511" s="164" t="s">
        <v>87</v>
      </c>
      <c r="AV511" s="14" t="s">
        <v>144</v>
      </c>
      <c r="AW511" s="14" t="s">
        <v>35</v>
      </c>
      <c r="AX511" s="14" t="s">
        <v>84</v>
      </c>
      <c r="AY511" s="164" t="s">
        <v>136</v>
      </c>
    </row>
    <row r="512" spans="1:65" s="2" customFormat="1" ht="16.5" customHeight="1">
      <c r="A512" s="30"/>
      <c r="B512" s="142"/>
      <c r="C512" s="183" t="s">
        <v>456</v>
      </c>
      <c r="D512" s="183" t="s">
        <v>403</v>
      </c>
      <c r="E512" s="184" t="s">
        <v>749</v>
      </c>
      <c r="F512" s="185" t="s">
        <v>750</v>
      </c>
      <c r="G512" s="186" t="s">
        <v>188</v>
      </c>
      <c r="H512" s="187">
        <v>147</v>
      </c>
      <c r="I512" s="188">
        <v>0</v>
      </c>
      <c r="J512" s="188">
        <f>ROUND(I512*H512,2)</f>
        <v>0</v>
      </c>
      <c r="K512" s="185" t="s">
        <v>1</v>
      </c>
      <c r="L512" s="189"/>
      <c r="M512" s="190" t="s">
        <v>1</v>
      </c>
      <c r="N512" s="191" t="s">
        <v>45</v>
      </c>
      <c r="O512" s="151">
        <v>0</v>
      </c>
      <c r="P512" s="151">
        <f>O512*H512</f>
        <v>0</v>
      </c>
      <c r="Q512" s="151">
        <v>8.5000000000000006E-2</v>
      </c>
      <c r="R512" s="151">
        <f>Q512*H512</f>
        <v>12.495000000000001</v>
      </c>
      <c r="S512" s="151">
        <v>0</v>
      </c>
      <c r="T512" s="152">
        <f>S512*H512</f>
        <v>0</v>
      </c>
      <c r="U512" s="30"/>
      <c r="V512" s="30"/>
      <c r="W512" s="30"/>
      <c r="X512" s="30"/>
      <c r="Y512" s="30"/>
      <c r="Z512" s="30"/>
      <c r="AA512" s="30"/>
      <c r="AB512" s="30"/>
      <c r="AC512" s="30"/>
      <c r="AD512" s="30"/>
      <c r="AE512" s="30"/>
      <c r="AR512" s="153" t="s">
        <v>178</v>
      </c>
      <c r="AT512" s="153" t="s">
        <v>403</v>
      </c>
      <c r="AU512" s="153" t="s">
        <v>87</v>
      </c>
      <c r="AY512" s="17" t="s">
        <v>136</v>
      </c>
      <c r="BE512" s="154">
        <f>IF(N512="základní",J512,0)</f>
        <v>0</v>
      </c>
      <c r="BF512" s="154">
        <f>IF(N512="snížená",J512,0)</f>
        <v>0</v>
      </c>
      <c r="BG512" s="154">
        <f>IF(N512="zákl. přenesená",J512,0)</f>
        <v>0</v>
      </c>
      <c r="BH512" s="154">
        <f>IF(N512="sníž. přenesená",J512,0)</f>
        <v>0</v>
      </c>
      <c r="BI512" s="154">
        <f>IF(N512="nulová",J512,0)</f>
        <v>0</v>
      </c>
      <c r="BJ512" s="17" t="s">
        <v>84</v>
      </c>
      <c r="BK512" s="154">
        <f>ROUND(I512*H512,2)</f>
        <v>0</v>
      </c>
      <c r="BL512" s="17" t="s">
        <v>144</v>
      </c>
      <c r="BM512" s="153" t="s">
        <v>751</v>
      </c>
    </row>
    <row r="513" spans="1:65" s="13" customFormat="1">
      <c r="B513" s="155"/>
      <c r="D513" s="156" t="s">
        <v>146</v>
      </c>
      <c r="E513" s="157" t="s">
        <v>1</v>
      </c>
      <c r="F513" s="158" t="s">
        <v>748</v>
      </c>
      <c r="H513" s="159">
        <v>147</v>
      </c>
      <c r="L513" s="155"/>
      <c r="M513" s="160"/>
      <c r="N513" s="161"/>
      <c r="O513" s="161"/>
      <c r="P513" s="161"/>
      <c r="Q513" s="161"/>
      <c r="R513" s="161"/>
      <c r="S513" s="161"/>
      <c r="T513" s="162"/>
      <c r="AT513" s="157" t="s">
        <v>146</v>
      </c>
      <c r="AU513" s="157" t="s">
        <v>87</v>
      </c>
      <c r="AV513" s="13" t="s">
        <v>87</v>
      </c>
      <c r="AW513" s="13" t="s">
        <v>35</v>
      </c>
      <c r="AX513" s="13" t="s">
        <v>80</v>
      </c>
      <c r="AY513" s="157" t="s">
        <v>136</v>
      </c>
    </row>
    <row r="514" spans="1:65" s="14" customFormat="1">
      <c r="B514" s="163"/>
      <c r="D514" s="156" t="s">
        <v>146</v>
      </c>
      <c r="E514" s="164" t="s">
        <v>1</v>
      </c>
      <c r="F514" s="165" t="s">
        <v>148</v>
      </c>
      <c r="H514" s="166">
        <v>147</v>
      </c>
      <c r="L514" s="163"/>
      <c r="M514" s="167"/>
      <c r="N514" s="168"/>
      <c r="O514" s="168"/>
      <c r="P514" s="168"/>
      <c r="Q514" s="168"/>
      <c r="R514" s="168"/>
      <c r="S514" s="168"/>
      <c r="T514" s="169"/>
      <c r="AT514" s="164" t="s">
        <v>146</v>
      </c>
      <c r="AU514" s="164" t="s">
        <v>87</v>
      </c>
      <c r="AV514" s="14" t="s">
        <v>144</v>
      </c>
      <c r="AW514" s="14" t="s">
        <v>35</v>
      </c>
      <c r="AX514" s="14" t="s">
        <v>84</v>
      </c>
      <c r="AY514" s="164" t="s">
        <v>136</v>
      </c>
    </row>
    <row r="515" spans="1:65" s="12" customFormat="1" ht="22.8" customHeight="1">
      <c r="B515" s="130"/>
      <c r="D515" s="131" t="s">
        <v>79</v>
      </c>
      <c r="E515" s="140" t="s">
        <v>710</v>
      </c>
      <c r="F515" s="140" t="s">
        <v>752</v>
      </c>
      <c r="J515" s="141">
        <f>BK515</f>
        <v>0</v>
      </c>
      <c r="L515" s="130"/>
      <c r="M515" s="134"/>
      <c r="N515" s="135"/>
      <c r="O515" s="135"/>
      <c r="P515" s="136">
        <f>SUM(P516:P533)</f>
        <v>142.051176</v>
      </c>
      <c r="Q515" s="135"/>
      <c r="R515" s="136">
        <f>SUM(R516:R533)</f>
        <v>0</v>
      </c>
      <c r="S515" s="135"/>
      <c r="T515" s="137">
        <f>SUM(T516:T533)</f>
        <v>0</v>
      </c>
      <c r="AR515" s="131" t="s">
        <v>84</v>
      </c>
      <c r="AT515" s="138" t="s">
        <v>79</v>
      </c>
      <c r="AU515" s="138" t="s">
        <v>84</v>
      </c>
      <c r="AY515" s="131" t="s">
        <v>136</v>
      </c>
      <c r="BK515" s="139">
        <f>SUM(BK516:BK533)</f>
        <v>0</v>
      </c>
    </row>
    <row r="516" spans="1:65" s="2" customFormat="1" ht="24.15" customHeight="1">
      <c r="A516" s="30"/>
      <c r="B516" s="142"/>
      <c r="C516" s="143" t="s">
        <v>753</v>
      </c>
      <c r="D516" s="143" t="s">
        <v>139</v>
      </c>
      <c r="E516" s="144" t="s">
        <v>754</v>
      </c>
      <c r="F516" s="145" t="s">
        <v>755</v>
      </c>
      <c r="G516" s="146" t="s">
        <v>160</v>
      </c>
      <c r="H516" s="147">
        <v>51.912999999999997</v>
      </c>
      <c r="I516" s="148">
        <v>0</v>
      </c>
      <c r="J516" s="148">
        <f>ROUND(I516*H516,2)</f>
        <v>0</v>
      </c>
      <c r="K516" s="145" t="s">
        <v>143</v>
      </c>
      <c r="L516" s="31"/>
      <c r="M516" s="149" t="s">
        <v>1</v>
      </c>
      <c r="N516" s="150" t="s">
        <v>45</v>
      </c>
      <c r="O516" s="151">
        <v>0</v>
      </c>
      <c r="P516" s="151">
        <f>O516*H516</f>
        <v>0</v>
      </c>
      <c r="Q516" s="151">
        <v>0</v>
      </c>
      <c r="R516" s="151">
        <f>Q516*H516</f>
        <v>0</v>
      </c>
      <c r="S516" s="151">
        <v>0</v>
      </c>
      <c r="T516" s="152">
        <f>S516*H516</f>
        <v>0</v>
      </c>
      <c r="U516" s="30"/>
      <c r="V516" s="30"/>
      <c r="W516" s="30"/>
      <c r="X516" s="30"/>
      <c r="Y516" s="30"/>
      <c r="Z516" s="30"/>
      <c r="AA516" s="30"/>
      <c r="AB516" s="30"/>
      <c r="AC516" s="30"/>
      <c r="AD516" s="30"/>
      <c r="AE516" s="30"/>
      <c r="AR516" s="153" t="s">
        <v>144</v>
      </c>
      <c r="AT516" s="153" t="s">
        <v>139</v>
      </c>
      <c r="AU516" s="153" t="s">
        <v>87</v>
      </c>
      <c r="AY516" s="17" t="s">
        <v>136</v>
      </c>
      <c r="BE516" s="154">
        <f>IF(N516="základní",J516,0)</f>
        <v>0</v>
      </c>
      <c r="BF516" s="154">
        <f>IF(N516="snížená",J516,0)</f>
        <v>0</v>
      </c>
      <c r="BG516" s="154">
        <f>IF(N516="zákl. přenesená",J516,0)</f>
        <v>0</v>
      </c>
      <c r="BH516" s="154">
        <f>IF(N516="sníž. přenesená",J516,0)</f>
        <v>0</v>
      </c>
      <c r="BI516" s="154">
        <f>IF(N516="nulová",J516,0)</f>
        <v>0</v>
      </c>
      <c r="BJ516" s="17" t="s">
        <v>84</v>
      </c>
      <c r="BK516" s="154">
        <f>ROUND(I516*H516,2)</f>
        <v>0</v>
      </c>
      <c r="BL516" s="17" t="s">
        <v>144</v>
      </c>
      <c r="BM516" s="153" t="s">
        <v>756</v>
      </c>
    </row>
    <row r="517" spans="1:65" s="13" customFormat="1">
      <c r="B517" s="155"/>
      <c r="D517" s="156" t="s">
        <v>146</v>
      </c>
      <c r="E517" s="157" t="s">
        <v>1</v>
      </c>
      <c r="F517" s="158" t="s">
        <v>757</v>
      </c>
      <c r="H517" s="159">
        <v>51.912999999999997</v>
      </c>
      <c r="L517" s="155"/>
      <c r="M517" s="160"/>
      <c r="N517" s="161"/>
      <c r="O517" s="161"/>
      <c r="P517" s="161"/>
      <c r="Q517" s="161"/>
      <c r="R517" s="161"/>
      <c r="S517" s="161"/>
      <c r="T517" s="162"/>
      <c r="AT517" s="157" t="s">
        <v>146</v>
      </c>
      <c r="AU517" s="157" t="s">
        <v>87</v>
      </c>
      <c r="AV517" s="13" t="s">
        <v>87</v>
      </c>
      <c r="AW517" s="13" t="s">
        <v>35</v>
      </c>
      <c r="AX517" s="13" t="s">
        <v>80</v>
      </c>
      <c r="AY517" s="157" t="s">
        <v>136</v>
      </c>
    </row>
    <row r="518" spans="1:65" s="14" customFormat="1">
      <c r="B518" s="163"/>
      <c r="D518" s="156" t="s">
        <v>146</v>
      </c>
      <c r="E518" s="164" t="s">
        <v>1</v>
      </c>
      <c r="F518" s="165" t="s">
        <v>148</v>
      </c>
      <c r="H518" s="166">
        <v>51.912999999999997</v>
      </c>
      <c r="L518" s="163"/>
      <c r="M518" s="167"/>
      <c r="N518" s="168"/>
      <c r="O518" s="168"/>
      <c r="P518" s="168"/>
      <c r="Q518" s="168"/>
      <c r="R518" s="168"/>
      <c r="S518" s="168"/>
      <c r="T518" s="169"/>
      <c r="AT518" s="164" t="s">
        <v>146</v>
      </c>
      <c r="AU518" s="164" t="s">
        <v>87</v>
      </c>
      <c r="AV518" s="14" t="s">
        <v>144</v>
      </c>
      <c r="AW518" s="14" t="s">
        <v>35</v>
      </c>
      <c r="AX518" s="14" t="s">
        <v>84</v>
      </c>
      <c r="AY518" s="164" t="s">
        <v>136</v>
      </c>
    </row>
    <row r="519" spans="1:65" s="2" customFormat="1" ht="24.15" customHeight="1">
      <c r="A519" s="30"/>
      <c r="B519" s="142"/>
      <c r="C519" s="143" t="s">
        <v>460</v>
      </c>
      <c r="D519" s="143" t="s">
        <v>139</v>
      </c>
      <c r="E519" s="144" t="s">
        <v>758</v>
      </c>
      <c r="F519" s="145" t="s">
        <v>759</v>
      </c>
      <c r="G519" s="146" t="s">
        <v>160</v>
      </c>
      <c r="H519" s="147">
        <v>261.279</v>
      </c>
      <c r="I519" s="148">
        <v>0</v>
      </c>
      <c r="J519" s="148">
        <f>ROUND(I519*H519,2)</f>
        <v>0</v>
      </c>
      <c r="K519" s="145" t="s">
        <v>143</v>
      </c>
      <c r="L519" s="31"/>
      <c r="M519" s="149" t="s">
        <v>1</v>
      </c>
      <c r="N519" s="150" t="s">
        <v>45</v>
      </c>
      <c r="O519" s="151">
        <v>0</v>
      </c>
      <c r="P519" s="151">
        <f>O519*H519</f>
        <v>0</v>
      </c>
      <c r="Q519" s="151">
        <v>0</v>
      </c>
      <c r="R519" s="151">
        <f>Q519*H519</f>
        <v>0</v>
      </c>
      <c r="S519" s="151">
        <v>0</v>
      </c>
      <c r="T519" s="152">
        <f>S519*H519</f>
        <v>0</v>
      </c>
      <c r="U519" s="30"/>
      <c r="V519" s="30"/>
      <c r="W519" s="30"/>
      <c r="X519" s="30"/>
      <c r="Y519" s="30"/>
      <c r="Z519" s="30"/>
      <c r="AA519" s="30"/>
      <c r="AB519" s="30"/>
      <c r="AC519" s="30"/>
      <c r="AD519" s="30"/>
      <c r="AE519" s="30"/>
      <c r="AR519" s="153" t="s">
        <v>144</v>
      </c>
      <c r="AT519" s="153" t="s">
        <v>139</v>
      </c>
      <c r="AU519" s="153" t="s">
        <v>87</v>
      </c>
      <c r="AY519" s="17" t="s">
        <v>136</v>
      </c>
      <c r="BE519" s="154">
        <f>IF(N519="základní",J519,0)</f>
        <v>0</v>
      </c>
      <c r="BF519" s="154">
        <f>IF(N519="snížená",J519,0)</f>
        <v>0</v>
      </c>
      <c r="BG519" s="154">
        <f>IF(N519="zákl. přenesená",J519,0)</f>
        <v>0</v>
      </c>
      <c r="BH519" s="154">
        <f>IF(N519="sníž. přenesená",J519,0)</f>
        <v>0</v>
      </c>
      <c r="BI519" s="154">
        <f>IF(N519="nulová",J519,0)</f>
        <v>0</v>
      </c>
      <c r="BJ519" s="17" t="s">
        <v>84</v>
      </c>
      <c r="BK519" s="154">
        <f>ROUND(I519*H519,2)</f>
        <v>0</v>
      </c>
      <c r="BL519" s="17" t="s">
        <v>144</v>
      </c>
      <c r="BM519" s="153" t="s">
        <v>760</v>
      </c>
    </row>
    <row r="520" spans="1:65" s="13" customFormat="1">
      <c r="B520" s="155"/>
      <c r="D520" s="156" t="s">
        <v>146</v>
      </c>
      <c r="E520" s="157" t="s">
        <v>1</v>
      </c>
      <c r="F520" s="158">
        <v>261.279</v>
      </c>
      <c r="H520" s="159">
        <v>261.279</v>
      </c>
      <c r="L520" s="155"/>
      <c r="M520" s="160"/>
      <c r="N520" s="161"/>
      <c r="O520" s="161"/>
      <c r="P520" s="161"/>
      <c r="Q520" s="161"/>
      <c r="R520" s="161"/>
      <c r="S520" s="161"/>
      <c r="T520" s="162"/>
      <c r="AT520" s="157" t="s">
        <v>146</v>
      </c>
      <c r="AU520" s="157" t="s">
        <v>87</v>
      </c>
      <c r="AV520" s="13" t="s">
        <v>87</v>
      </c>
      <c r="AW520" s="13" t="s">
        <v>35</v>
      </c>
      <c r="AX520" s="13" t="s">
        <v>80</v>
      </c>
      <c r="AY520" s="157" t="s">
        <v>136</v>
      </c>
    </row>
    <row r="521" spans="1:65" s="14" customFormat="1">
      <c r="B521" s="163"/>
      <c r="D521" s="156" t="s">
        <v>146</v>
      </c>
      <c r="E521" s="164" t="s">
        <v>1</v>
      </c>
      <c r="F521" s="165" t="s">
        <v>148</v>
      </c>
      <c r="H521" s="166">
        <v>261.279</v>
      </c>
      <c r="L521" s="163"/>
      <c r="M521" s="167"/>
      <c r="N521" s="168"/>
      <c r="O521" s="168"/>
      <c r="P521" s="168"/>
      <c r="Q521" s="168"/>
      <c r="R521" s="168"/>
      <c r="S521" s="168"/>
      <c r="T521" s="169"/>
      <c r="AT521" s="164" t="s">
        <v>146</v>
      </c>
      <c r="AU521" s="164" t="s">
        <v>87</v>
      </c>
      <c r="AV521" s="14" t="s">
        <v>144</v>
      </c>
      <c r="AW521" s="14" t="s">
        <v>35</v>
      </c>
      <c r="AX521" s="14" t="s">
        <v>84</v>
      </c>
      <c r="AY521" s="164" t="s">
        <v>136</v>
      </c>
    </row>
    <row r="522" spans="1:65" s="2" customFormat="1" ht="24.15" customHeight="1">
      <c r="A522" s="30"/>
      <c r="B522" s="142"/>
      <c r="C522" s="143" t="s">
        <v>761</v>
      </c>
      <c r="D522" s="143" t="s">
        <v>139</v>
      </c>
      <c r="E522" s="144" t="s">
        <v>762</v>
      </c>
      <c r="F522" s="145" t="s">
        <v>763</v>
      </c>
      <c r="G522" s="146" t="s">
        <v>160</v>
      </c>
      <c r="H522" s="147">
        <v>259.59399999999999</v>
      </c>
      <c r="I522" s="148">
        <v>0</v>
      </c>
      <c r="J522" s="148">
        <f>ROUND(I522*H522,2)</f>
        <v>0</v>
      </c>
      <c r="K522" s="145" t="s">
        <v>143</v>
      </c>
      <c r="L522" s="31"/>
      <c r="M522" s="149" t="s">
        <v>1</v>
      </c>
      <c r="N522" s="150" t="s">
        <v>45</v>
      </c>
      <c r="O522" s="151">
        <v>0</v>
      </c>
      <c r="P522" s="151">
        <f>O522*H522</f>
        <v>0</v>
      </c>
      <c r="Q522" s="151">
        <v>0</v>
      </c>
      <c r="R522" s="151">
        <f>Q522*H522</f>
        <v>0</v>
      </c>
      <c r="S522" s="151">
        <v>0</v>
      </c>
      <c r="T522" s="152">
        <f>S522*H522</f>
        <v>0</v>
      </c>
      <c r="U522" s="30"/>
      <c r="V522" s="30"/>
      <c r="W522" s="30"/>
      <c r="X522" s="30"/>
      <c r="Y522" s="30"/>
      <c r="Z522" s="30"/>
      <c r="AA522" s="30"/>
      <c r="AB522" s="30"/>
      <c r="AC522" s="30"/>
      <c r="AD522" s="30"/>
      <c r="AE522" s="30"/>
      <c r="AR522" s="153" t="s">
        <v>144</v>
      </c>
      <c r="AT522" s="153" t="s">
        <v>139</v>
      </c>
      <c r="AU522" s="153" t="s">
        <v>87</v>
      </c>
      <c r="AY522" s="17" t="s">
        <v>136</v>
      </c>
      <c r="BE522" s="154">
        <f>IF(N522="základní",J522,0)</f>
        <v>0</v>
      </c>
      <c r="BF522" s="154">
        <f>IF(N522="snížená",J522,0)</f>
        <v>0</v>
      </c>
      <c r="BG522" s="154">
        <f>IF(N522="zákl. přenesená",J522,0)</f>
        <v>0</v>
      </c>
      <c r="BH522" s="154">
        <f>IF(N522="sníž. přenesená",J522,0)</f>
        <v>0</v>
      </c>
      <c r="BI522" s="154">
        <f>IF(N522="nulová",J522,0)</f>
        <v>0</v>
      </c>
      <c r="BJ522" s="17" t="s">
        <v>84</v>
      </c>
      <c r="BK522" s="154">
        <f>ROUND(I522*H522,2)</f>
        <v>0</v>
      </c>
      <c r="BL522" s="17" t="s">
        <v>144</v>
      </c>
      <c r="BM522" s="153" t="s">
        <v>764</v>
      </c>
    </row>
    <row r="523" spans="1:65" s="13" customFormat="1">
      <c r="B523" s="155"/>
      <c r="D523" s="156" t="s">
        <v>146</v>
      </c>
      <c r="E523" s="157" t="s">
        <v>1</v>
      </c>
      <c r="F523" s="158" t="s">
        <v>765</v>
      </c>
      <c r="H523" s="159">
        <v>259.59399999999999</v>
      </c>
      <c r="L523" s="155"/>
      <c r="M523" s="160"/>
      <c r="N523" s="161"/>
      <c r="O523" s="161"/>
      <c r="P523" s="161"/>
      <c r="Q523" s="161"/>
      <c r="R523" s="161"/>
      <c r="S523" s="161"/>
      <c r="T523" s="162"/>
      <c r="AT523" s="157" t="s">
        <v>146</v>
      </c>
      <c r="AU523" s="157" t="s">
        <v>87</v>
      </c>
      <c r="AV523" s="13" t="s">
        <v>87</v>
      </c>
      <c r="AW523" s="13" t="s">
        <v>35</v>
      </c>
      <c r="AX523" s="13" t="s">
        <v>80</v>
      </c>
      <c r="AY523" s="157" t="s">
        <v>136</v>
      </c>
    </row>
    <row r="524" spans="1:65" s="14" customFormat="1">
      <c r="B524" s="163"/>
      <c r="D524" s="156" t="s">
        <v>146</v>
      </c>
      <c r="E524" s="164" t="s">
        <v>1</v>
      </c>
      <c r="F524" s="165" t="s">
        <v>148</v>
      </c>
      <c r="H524" s="166">
        <v>259.59399999999999</v>
      </c>
      <c r="L524" s="163"/>
      <c r="M524" s="167"/>
      <c r="N524" s="168"/>
      <c r="O524" s="168"/>
      <c r="P524" s="168"/>
      <c r="Q524" s="168"/>
      <c r="R524" s="168"/>
      <c r="S524" s="168"/>
      <c r="T524" s="169"/>
      <c r="AT524" s="164" t="s">
        <v>146</v>
      </c>
      <c r="AU524" s="164" t="s">
        <v>87</v>
      </c>
      <c r="AV524" s="14" t="s">
        <v>144</v>
      </c>
      <c r="AW524" s="14" t="s">
        <v>35</v>
      </c>
      <c r="AX524" s="14" t="s">
        <v>84</v>
      </c>
      <c r="AY524" s="164" t="s">
        <v>136</v>
      </c>
    </row>
    <row r="525" spans="1:65" s="2" customFormat="1" ht="16.5" customHeight="1">
      <c r="A525" s="30"/>
      <c r="B525" s="142"/>
      <c r="C525" s="143" t="s">
        <v>463</v>
      </c>
      <c r="D525" s="143" t="s">
        <v>139</v>
      </c>
      <c r="E525" s="144" t="s">
        <v>766</v>
      </c>
      <c r="F525" s="145" t="s">
        <v>767</v>
      </c>
      <c r="G525" s="146" t="s">
        <v>160</v>
      </c>
      <c r="H525" s="147">
        <v>572.78700000000003</v>
      </c>
      <c r="I525" s="148">
        <v>0</v>
      </c>
      <c r="J525" s="148">
        <f>ROUND(I525*H525,2)</f>
        <v>0</v>
      </c>
      <c r="K525" s="145" t="s">
        <v>143</v>
      </c>
      <c r="L525" s="31"/>
      <c r="M525" s="149" t="s">
        <v>1</v>
      </c>
      <c r="N525" s="150" t="s">
        <v>45</v>
      </c>
      <c r="O525" s="151">
        <v>3.2000000000000001E-2</v>
      </c>
      <c r="P525" s="151">
        <f>O525*H525</f>
        <v>18.329184000000001</v>
      </c>
      <c r="Q525" s="151">
        <v>0</v>
      </c>
      <c r="R525" s="151">
        <f>Q525*H525</f>
        <v>0</v>
      </c>
      <c r="S525" s="151">
        <v>0</v>
      </c>
      <c r="T525" s="152">
        <f>S525*H525</f>
        <v>0</v>
      </c>
      <c r="U525" s="30"/>
      <c r="V525" s="30"/>
      <c r="W525" s="30"/>
      <c r="X525" s="30"/>
      <c r="Y525" s="30"/>
      <c r="Z525" s="30"/>
      <c r="AA525" s="30"/>
      <c r="AB525" s="30"/>
      <c r="AC525" s="30"/>
      <c r="AD525" s="30"/>
      <c r="AE525" s="30"/>
      <c r="AR525" s="153" t="s">
        <v>144</v>
      </c>
      <c r="AT525" s="153" t="s">
        <v>139</v>
      </c>
      <c r="AU525" s="153" t="s">
        <v>87</v>
      </c>
      <c r="AY525" s="17" t="s">
        <v>136</v>
      </c>
      <c r="BE525" s="154">
        <f>IF(N525="základní",J525,0)</f>
        <v>0</v>
      </c>
      <c r="BF525" s="154">
        <f>IF(N525="snížená",J525,0)</f>
        <v>0</v>
      </c>
      <c r="BG525" s="154">
        <f>IF(N525="zákl. přenesená",J525,0)</f>
        <v>0</v>
      </c>
      <c r="BH525" s="154">
        <f>IF(N525="sníž. přenesená",J525,0)</f>
        <v>0</v>
      </c>
      <c r="BI525" s="154">
        <f>IF(N525="nulová",J525,0)</f>
        <v>0</v>
      </c>
      <c r="BJ525" s="17" t="s">
        <v>84</v>
      </c>
      <c r="BK525" s="154">
        <f>ROUND(I525*H525,2)</f>
        <v>0</v>
      </c>
      <c r="BL525" s="17" t="s">
        <v>144</v>
      </c>
      <c r="BM525" s="153" t="s">
        <v>768</v>
      </c>
    </row>
    <row r="526" spans="1:65" s="13" customFormat="1">
      <c r="B526" s="155"/>
      <c r="D526" s="156" t="s">
        <v>146</v>
      </c>
      <c r="E526" s="157" t="s">
        <v>1</v>
      </c>
      <c r="F526" s="158">
        <v>572.78700000000003</v>
      </c>
      <c r="H526" s="159">
        <v>572.78700000000003</v>
      </c>
      <c r="L526" s="155"/>
      <c r="M526" s="160"/>
      <c r="N526" s="161"/>
      <c r="O526" s="161"/>
      <c r="P526" s="161"/>
      <c r="Q526" s="161"/>
      <c r="R526" s="161"/>
      <c r="S526" s="161"/>
      <c r="T526" s="162"/>
      <c r="AT526" s="157" t="s">
        <v>146</v>
      </c>
      <c r="AU526" s="157" t="s">
        <v>87</v>
      </c>
      <c r="AV526" s="13" t="s">
        <v>87</v>
      </c>
      <c r="AW526" s="13" t="s">
        <v>35</v>
      </c>
      <c r="AX526" s="13" t="s">
        <v>80</v>
      </c>
      <c r="AY526" s="157" t="s">
        <v>136</v>
      </c>
    </row>
    <row r="527" spans="1:65" s="14" customFormat="1">
      <c r="B527" s="163"/>
      <c r="D527" s="156" t="s">
        <v>146</v>
      </c>
      <c r="E527" s="164" t="s">
        <v>1</v>
      </c>
      <c r="F527" s="165" t="s">
        <v>148</v>
      </c>
      <c r="H527" s="166">
        <v>572.78700000000003</v>
      </c>
      <c r="L527" s="163"/>
      <c r="M527" s="167"/>
      <c r="N527" s="168"/>
      <c r="O527" s="168"/>
      <c r="P527" s="168"/>
      <c r="Q527" s="168"/>
      <c r="R527" s="168"/>
      <c r="S527" s="168"/>
      <c r="T527" s="169"/>
      <c r="AT527" s="164" t="s">
        <v>146</v>
      </c>
      <c r="AU527" s="164" t="s">
        <v>87</v>
      </c>
      <c r="AV527" s="14" t="s">
        <v>144</v>
      </c>
      <c r="AW527" s="14" t="s">
        <v>35</v>
      </c>
      <c r="AX527" s="14" t="s">
        <v>84</v>
      </c>
      <c r="AY527" s="164" t="s">
        <v>136</v>
      </c>
    </row>
    <row r="528" spans="1:65" s="2" customFormat="1" ht="16.5" customHeight="1">
      <c r="A528" s="30"/>
      <c r="B528" s="142"/>
      <c r="C528" s="143" t="s">
        <v>769</v>
      </c>
      <c r="D528" s="143" t="s">
        <v>139</v>
      </c>
      <c r="E528" s="144" t="s">
        <v>770</v>
      </c>
      <c r="F528" s="145" t="s">
        <v>771</v>
      </c>
      <c r="G528" s="146" t="s">
        <v>160</v>
      </c>
      <c r="H528" s="147">
        <v>10882.953</v>
      </c>
      <c r="I528" s="148">
        <v>0</v>
      </c>
      <c r="J528" s="148">
        <f>ROUND(I528*H528,2)</f>
        <v>0</v>
      </c>
      <c r="K528" s="145" t="s">
        <v>143</v>
      </c>
      <c r="L528" s="31"/>
      <c r="M528" s="149" t="s">
        <v>1</v>
      </c>
      <c r="N528" s="150" t="s">
        <v>45</v>
      </c>
      <c r="O528" s="151">
        <v>3.0000000000000001E-3</v>
      </c>
      <c r="P528" s="151">
        <f>O528*H528</f>
        <v>32.648859000000002</v>
      </c>
      <c r="Q528" s="151">
        <v>0</v>
      </c>
      <c r="R528" s="151">
        <f>Q528*H528</f>
        <v>0</v>
      </c>
      <c r="S528" s="151">
        <v>0</v>
      </c>
      <c r="T528" s="152">
        <f>S528*H528</f>
        <v>0</v>
      </c>
      <c r="U528" s="30"/>
      <c r="V528" s="30"/>
      <c r="W528" s="30"/>
      <c r="X528" s="30"/>
      <c r="Y528" s="30"/>
      <c r="Z528" s="30"/>
      <c r="AA528" s="30"/>
      <c r="AB528" s="30"/>
      <c r="AC528" s="30"/>
      <c r="AD528" s="30"/>
      <c r="AE528" s="30"/>
      <c r="AR528" s="153" t="s">
        <v>144</v>
      </c>
      <c r="AT528" s="153" t="s">
        <v>139</v>
      </c>
      <c r="AU528" s="153" t="s">
        <v>87</v>
      </c>
      <c r="AY528" s="17" t="s">
        <v>136</v>
      </c>
      <c r="BE528" s="154">
        <f>IF(N528="základní",J528,0)</f>
        <v>0</v>
      </c>
      <c r="BF528" s="154">
        <f>IF(N528="snížená",J528,0)</f>
        <v>0</v>
      </c>
      <c r="BG528" s="154">
        <f>IF(N528="zákl. přenesená",J528,0)</f>
        <v>0</v>
      </c>
      <c r="BH528" s="154">
        <f>IF(N528="sníž. přenesená",J528,0)</f>
        <v>0</v>
      </c>
      <c r="BI528" s="154">
        <f>IF(N528="nulová",J528,0)</f>
        <v>0</v>
      </c>
      <c r="BJ528" s="17" t="s">
        <v>84</v>
      </c>
      <c r="BK528" s="154">
        <f>ROUND(I528*H528,2)</f>
        <v>0</v>
      </c>
      <c r="BL528" s="17" t="s">
        <v>144</v>
      </c>
      <c r="BM528" s="153" t="s">
        <v>772</v>
      </c>
    </row>
    <row r="529" spans="1:65" s="13" customFormat="1">
      <c r="B529" s="155"/>
      <c r="D529" s="156" t="s">
        <v>146</v>
      </c>
      <c r="E529" s="157" t="s">
        <v>1</v>
      </c>
      <c r="F529" s="158" t="s">
        <v>911</v>
      </c>
      <c r="H529" s="159">
        <v>10882.953</v>
      </c>
      <c r="L529" s="155"/>
      <c r="M529" s="160"/>
      <c r="N529" s="161"/>
      <c r="O529" s="161"/>
      <c r="P529" s="161"/>
      <c r="Q529" s="161"/>
      <c r="R529" s="161"/>
      <c r="S529" s="161"/>
      <c r="T529" s="162"/>
      <c r="AT529" s="157" t="s">
        <v>146</v>
      </c>
      <c r="AU529" s="157" t="s">
        <v>87</v>
      </c>
      <c r="AV529" s="13" t="s">
        <v>87</v>
      </c>
      <c r="AW529" s="13" t="s">
        <v>35</v>
      </c>
      <c r="AX529" s="13" t="s">
        <v>80</v>
      </c>
      <c r="AY529" s="157" t="s">
        <v>136</v>
      </c>
    </row>
    <row r="530" spans="1:65" s="14" customFormat="1">
      <c r="B530" s="163"/>
      <c r="D530" s="156" t="s">
        <v>146</v>
      </c>
      <c r="E530" s="164" t="s">
        <v>1</v>
      </c>
      <c r="F530" s="165" t="s">
        <v>148</v>
      </c>
      <c r="H530" s="166">
        <v>10882.953</v>
      </c>
      <c r="L530" s="163"/>
      <c r="M530" s="167"/>
      <c r="N530" s="168"/>
      <c r="O530" s="168"/>
      <c r="P530" s="168"/>
      <c r="Q530" s="168"/>
      <c r="R530" s="168"/>
      <c r="S530" s="168"/>
      <c r="T530" s="169"/>
      <c r="AT530" s="164" t="s">
        <v>146</v>
      </c>
      <c r="AU530" s="164" t="s">
        <v>87</v>
      </c>
      <c r="AV530" s="14" t="s">
        <v>144</v>
      </c>
      <c r="AW530" s="14" t="s">
        <v>35</v>
      </c>
      <c r="AX530" s="14" t="s">
        <v>84</v>
      </c>
      <c r="AY530" s="164" t="s">
        <v>136</v>
      </c>
    </row>
    <row r="531" spans="1:65" s="2" customFormat="1" ht="16.5" customHeight="1">
      <c r="A531" s="30"/>
      <c r="B531" s="142"/>
      <c r="C531" s="143" t="s">
        <v>468</v>
      </c>
      <c r="D531" s="143" t="s">
        <v>139</v>
      </c>
      <c r="E531" s="144" t="s">
        <v>773</v>
      </c>
      <c r="F531" s="145" t="s">
        <v>774</v>
      </c>
      <c r="G531" s="146" t="s">
        <v>160</v>
      </c>
      <c r="H531" s="147">
        <v>572.78700000000003</v>
      </c>
      <c r="I531" s="148">
        <v>0</v>
      </c>
      <c r="J531" s="148">
        <f>ROUND(I531*H531,2)</f>
        <v>0</v>
      </c>
      <c r="K531" s="145" t="s">
        <v>143</v>
      </c>
      <c r="L531" s="31"/>
      <c r="M531" s="149" t="s">
        <v>1</v>
      </c>
      <c r="N531" s="150" t="s">
        <v>45</v>
      </c>
      <c r="O531" s="151">
        <v>0.159</v>
      </c>
      <c r="P531" s="151">
        <f>O531*H531</f>
        <v>91.073133000000013</v>
      </c>
      <c r="Q531" s="151">
        <v>0</v>
      </c>
      <c r="R531" s="151">
        <f>Q531*H531</f>
        <v>0</v>
      </c>
      <c r="S531" s="151">
        <v>0</v>
      </c>
      <c r="T531" s="152">
        <f>S531*H531</f>
        <v>0</v>
      </c>
      <c r="U531" s="30"/>
      <c r="V531" s="30"/>
      <c r="W531" s="30"/>
      <c r="X531" s="30"/>
      <c r="Y531" s="30"/>
      <c r="Z531" s="30"/>
      <c r="AA531" s="30"/>
      <c r="AB531" s="30"/>
      <c r="AC531" s="30"/>
      <c r="AD531" s="30"/>
      <c r="AE531" s="30"/>
      <c r="AR531" s="153" t="s">
        <v>144</v>
      </c>
      <c r="AT531" s="153" t="s">
        <v>139</v>
      </c>
      <c r="AU531" s="153" t="s">
        <v>87</v>
      </c>
      <c r="AY531" s="17" t="s">
        <v>136</v>
      </c>
      <c r="BE531" s="154">
        <f>IF(N531="základní",J531,0)</f>
        <v>0</v>
      </c>
      <c r="BF531" s="154">
        <f>IF(N531="snížená",J531,0)</f>
        <v>0</v>
      </c>
      <c r="BG531" s="154">
        <f>IF(N531="zákl. přenesená",J531,0)</f>
        <v>0</v>
      </c>
      <c r="BH531" s="154">
        <f>IF(N531="sníž. přenesená",J531,0)</f>
        <v>0</v>
      </c>
      <c r="BI531" s="154">
        <f>IF(N531="nulová",J531,0)</f>
        <v>0</v>
      </c>
      <c r="BJ531" s="17" t="s">
        <v>84</v>
      </c>
      <c r="BK531" s="154">
        <f>ROUND(I531*H531,2)</f>
        <v>0</v>
      </c>
      <c r="BL531" s="17" t="s">
        <v>144</v>
      </c>
      <c r="BM531" s="153" t="s">
        <v>775</v>
      </c>
    </row>
    <row r="532" spans="1:65" s="13" customFormat="1">
      <c r="B532" s="155"/>
      <c r="D532" s="156" t="s">
        <v>146</v>
      </c>
      <c r="E532" s="157" t="s">
        <v>1</v>
      </c>
      <c r="F532" s="158">
        <v>572.78700000000003</v>
      </c>
      <c r="H532" s="159">
        <v>572.78700000000003</v>
      </c>
      <c r="L532" s="155"/>
      <c r="M532" s="160"/>
      <c r="N532" s="161"/>
      <c r="O532" s="161"/>
      <c r="P532" s="161"/>
      <c r="Q532" s="161"/>
      <c r="R532" s="161"/>
      <c r="S532" s="161"/>
      <c r="T532" s="162"/>
      <c r="AT532" s="157" t="s">
        <v>146</v>
      </c>
      <c r="AU532" s="157" t="s">
        <v>87</v>
      </c>
      <c r="AV532" s="13" t="s">
        <v>87</v>
      </c>
      <c r="AW532" s="13" t="s">
        <v>35</v>
      </c>
      <c r="AX532" s="13" t="s">
        <v>80</v>
      </c>
      <c r="AY532" s="157" t="s">
        <v>136</v>
      </c>
    </row>
    <row r="533" spans="1:65" s="14" customFormat="1">
      <c r="B533" s="163"/>
      <c r="D533" s="156" t="s">
        <v>146</v>
      </c>
      <c r="E533" s="164" t="s">
        <v>1</v>
      </c>
      <c r="F533" s="165" t="s">
        <v>148</v>
      </c>
      <c r="H533" s="166">
        <v>572.78700000000003</v>
      </c>
      <c r="L533" s="163"/>
      <c r="M533" s="167"/>
      <c r="N533" s="168"/>
      <c r="O533" s="168"/>
      <c r="P533" s="168"/>
      <c r="Q533" s="168"/>
      <c r="R533" s="168"/>
      <c r="S533" s="168"/>
      <c r="T533" s="169"/>
      <c r="AT533" s="164" t="s">
        <v>146</v>
      </c>
      <c r="AU533" s="164" t="s">
        <v>87</v>
      </c>
      <c r="AV533" s="14" t="s">
        <v>144</v>
      </c>
      <c r="AW533" s="14" t="s">
        <v>35</v>
      </c>
      <c r="AX533" s="14" t="s">
        <v>84</v>
      </c>
      <c r="AY533" s="164" t="s">
        <v>136</v>
      </c>
    </row>
    <row r="534" spans="1:65" s="12" customFormat="1" ht="22.8" customHeight="1">
      <c r="B534" s="130"/>
      <c r="D534" s="131" t="s">
        <v>79</v>
      </c>
      <c r="E534" s="140" t="s">
        <v>719</v>
      </c>
      <c r="F534" s="140" t="s">
        <v>776</v>
      </c>
      <c r="J534" s="141">
        <f>BK534</f>
        <v>0</v>
      </c>
      <c r="L534" s="130"/>
      <c r="M534" s="134"/>
      <c r="N534" s="135"/>
      <c r="O534" s="135"/>
      <c r="P534" s="136">
        <f>SUM(P535:P537)</f>
        <v>3240.9528399999999</v>
      </c>
      <c r="Q534" s="135"/>
      <c r="R534" s="136">
        <f>SUM(R535:R537)</f>
        <v>0</v>
      </c>
      <c r="S534" s="135"/>
      <c r="T534" s="137">
        <f>SUM(T535:T537)</f>
        <v>0</v>
      </c>
      <c r="AR534" s="131" t="s">
        <v>84</v>
      </c>
      <c r="AT534" s="138" t="s">
        <v>79</v>
      </c>
      <c r="AU534" s="138" t="s">
        <v>84</v>
      </c>
      <c r="AY534" s="131" t="s">
        <v>136</v>
      </c>
      <c r="BK534" s="139">
        <f>SUM(BK535:BK537)</f>
        <v>0</v>
      </c>
    </row>
    <row r="535" spans="1:65" s="2" customFormat="1" ht="16.5" customHeight="1">
      <c r="A535" s="30"/>
      <c r="B535" s="142"/>
      <c r="C535" s="143" t="s">
        <v>777</v>
      </c>
      <c r="D535" s="143" t="s">
        <v>139</v>
      </c>
      <c r="E535" s="144" t="s">
        <v>778</v>
      </c>
      <c r="F535" s="145" t="s">
        <v>779</v>
      </c>
      <c r="G535" s="146" t="s">
        <v>160</v>
      </c>
      <c r="H535" s="147">
        <v>2189.8330000000001</v>
      </c>
      <c r="I535" s="148">
        <v>0</v>
      </c>
      <c r="J535" s="148">
        <f>ROUND(I535*H535,2)</f>
        <v>0</v>
      </c>
      <c r="K535" s="145" t="s">
        <v>143</v>
      </c>
      <c r="L535" s="31"/>
      <c r="M535" s="149" t="s">
        <v>1</v>
      </c>
      <c r="N535" s="150" t="s">
        <v>45</v>
      </c>
      <c r="O535" s="151">
        <v>1.48</v>
      </c>
      <c r="P535" s="151">
        <f>O535*H535</f>
        <v>3240.9528399999999</v>
      </c>
      <c r="Q535" s="151">
        <v>0</v>
      </c>
      <c r="R535" s="151">
        <f>Q535*H535</f>
        <v>0</v>
      </c>
      <c r="S535" s="151">
        <v>0</v>
      </c>
      <c r="T535" s="152">
        <f>S535*H535</f>
        <v>0</v>
      </c>
      <c r="U535" s="30"/>
      <c r="V535" s="30"/>
      <c r="W535" s="30"/>
      <c r="X535" s="30"/>
      <c r="Y535" s="30"/>
      <c r="Z535" s="30"/>
      <c r="AA535" s="30"/>
      <c r="AB535" s="30"/>
      <c r="AC535" s="30"/>
      <c r="AD535" s="30"/>
      <c r="AE535" s="30"/>
      <c r="AR535" s="153" t="s">
        <v>144</v>
      </c>
      <c r="AT535" s="153" t="s">
        <v>139</v>
      </c>
      <c r="AU535" s="153" t="s">
        <v>87</v>
      </c>
      <c r="AY535" s="17" t="s">
        <v>136</v>
      </c>
      <c r="BE535" s="154">
        <f>IF(N535="základní",J535,0)</f>
        <v>0</v>
      </c>
      <c r="BF535" s="154">
        <f>IF(N535="snížená",J535,0)</f>
        <v>0</v>
      </c>
      <c r="BG535" s="154">
        <f>IF(N535="zákl. přenesená",J535,0)</f>
        <v>0</v>
      </c>
      <c r="BH535" s="154">
        <f>IF(N535="sníž. přenesená",J535,0)</f>
        <v>0</v>
      </c>
      <c r="BI535" s="154">
        <f>IF(N535="nulová",J535,0)</f>
        <v>0</v>
      </c>
      <c r="BJ535" s="17" t="s">
        <v>84</v>
      </c>
      <c r="BK535" s="154">
        <f>ROUND(I535*H535,2)</f>
        <v>0</v>
      </c>
      <c r="BL535" s="17" t="s">
        <v>144</v>
      </c>
      <c r="BM535" s="153" t="s">
        <v>780</v>
      </c>
    </row>
    <row r="536" spans="1:65" s="13" customFormat="1">
      <c r="B536" s="155"/>
      <c r="D536" s="156" t="s">
        <v>146</v>
      </c>
      <c r="E536" s="157" t="s">
        <v>1</v>
      </c>
      <c r="F536" s="158">
        <v>2189.8330000000001</v>
      </c>
      <c r="H536" s="159">
        <v>2189.8330000000001</v>
      </c>
      <c r="L536" s="155"/>
      <c r="M536" s="160"/>
      <c r="N536" s="161"/>
      <c r="O536" s="161"/>
      <c r="P536" s="161"/>
      <c r="Q536" s="161"/>
      <c r="R536" s="161"/>
      <c r="S536" s="161"/>
      <c r="T536" s="162"/>
      <c r="AT536" s="157" t="s">
        <v>146</v>
      </c>
      <c r="AU536" s="157" t="s">
        <v>87</v>
      </c>
      <c r="AV536" s="13" t="s">
        <v>87</v>
      </c>
      <c r="AW536" s="13" t="s">
        <v>35</v>
      </c>
      <c r="AX536" s="13" t="s">
        <v>80</v>
      </c>
      <c r="AY536" s="157" t="s">
        <v>136</v>
      </c>
    </row>
    <row r="537" spans="1:65" s="14" customFormat="1">
      <c r="B537" s="163"/>
      <c r="D537" s="156" t="s">
        <v>146</v>
      </c>
      <c r="E537" s="164" t="s">
        <v>1</v>
      </c>
      <c r="F537" s="165" t="s">
        <v>148</v>
      </c>
      <c r="H537" s="166">
        <v>2189.8633</v>
      </c>
      <c r="L537" s="163"/>
      <c r="M537" s="192"/>
      <c r="N537" s="193"/>
      <c r="O537" s="193"/>
      <c r="P537" s="193"/>
      <c r="Q537" s="193"/>
      <c r="R537" s="193"/>
      <c r="S537" s="193"/>
      <c r="T537" s="194"/>
      <c r="AT537" s="164" t="s">
        <v>146</v>
      </c>
      <c r="AU537" s="164" t="s">
        <v>87</v>
      </c>
      <c r="AV537" s="14" t="s">
        <v>144</v>
      </c>
      <c r="AW537" s="14" t="s">
        <v>35</v>
      </c>
      <c r="AX537" s="14" t="s">
        <v>84</v>
      </c>
      <c r="AY537" s="164" t="s">
        <v>136</v>
      </c>
    </row>
    <row r="538" spans="1:65" s="2" customFormat="1" ht="6.9" customHeight="1">
      <c r="A538" s="30"/>
      <c r="B538" s="45"/>
      <c r="C538" s="46"/>
      <c r="D538" s="46"/>
      <c r="E538" s="46"/>
      <c r="F538" s="46"/>
      <c r="G538" s="46"/>
      <c r="H538" s="46"/>
      <c r="I538" s="46"/>
      <c r="J538" s="46"/>
      <c r="K538" s="46"/>
      <c r="L538" s="31"/>
      <c r="M538" s="30"/>
      <c r="O538" s="30"/>
      <c r="P538" s="30"/>
      <c r="Q538" s="30"/>
      <c r="R538" s="30"/>
      <c r="S538" s="30"/>
      <c r="T538" s="30"/>
      <c r="U538" s="30"/>
      <c r="V538" s="30"/>
      <c r="W538" s="30"/>
      <c r="X538" s="30"/>
      <c r="Y538" s="30"/>
      <c r="Z538" s="30"/>
      <c r="AA538" s="30"/>
      <c r="AB538" s="30"/>
      <c r="AC538" s="30"/>
      <c r="AD538" s="30"/>
      <c r="AE538" s="30"/>
    </row>
  </sheetData>
  <autoFilter ref="C147:K537" xr:uid="{00000000-0009-0000-0000-000002000000}"/>
  <mergeCells count="15">
    <mergeCell ref="E134:H134"/>
    <mergeCell ref="E138:H138"/>
    <mergeCell ref="E136:H136"/>
    <mergeCell ref="E140:H140"/>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60"/>
  <sheetViews>
    <sheetView showGridLines="0" topLeftCell="A119" workbookViewId="0">
      <selection activeCell="I160" sqref="I160"/>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c r="A1" s="92"/>
    </row>
    <row r="2" spans="1:46" s="1" customFormat="1" ht="36.9" customHeight="1">
      <c r="L2" s="231" t="s">
        <v>5</v>
      </c>
      <c r="M2" s="214"/>
      <c r="N2" s="214"/>
      <c r="O2" s="214"/>
      <c r="P2" s="214"/>
      <c r="Q2" s="214"/>
      <c r="R2" s="214"/>
      <c r="S2" s="214"/>
      <c r="T2" s="214"/>
      <c r="U2" s="214"/>
      <c r="V2" s="214"/>
      <c r="AT2" s="17" t="s">
        <v>99</v>
      </c>
    </row>
    <row r="3" spans="1:46" s="1" customFormat="1" ht="6.9" customHeight="1">
      <c r="B3" s="18"/>
      <c r="C3" s="19"/>
      <c r="D3" s="19"/>
      <c r="E3" s="19"/>
      <c r="F3" s="19"/>
      <c r="G3" s="19"/>
      <c r="H3" s="19"/>
      <c r="I3" s="19"/>
      <c r="J3" s="19"/>
      <c r="K3" s="19"/>
      <c r="L3" s="20"/>
      <c r="AT3" s="17" t="s">
        <v>87</v>
      </c>
    </row>
    <row r="4" spans="1:46" s="1" customFormat="1" ht="24.9" customHeight="1">
      <c r="B4" s="20"/>
      <c r="D4" s="21" t="s">
        <v>106</v>
      </c>
      <c r="L4" s="20"/>
      <c r="M4" s="93" t="s">
        <v>10</v>
      </c>
      <c r="AT4" s="17" t="s">
        <v>3</v>
      </c>
    </row>
    <row r="5" spans="1:46" s="1" customFormat="1" ht="6.9" customHeight="1">
      <c r="B5" s="20"/>
      <c r="L5" s="20"/>
    </row>
    <row r="6" spans="1:46" s="1" customFormat="1" ht="12" customHeight="1">
      <c r="B6" s="20"/>
      <c r="D6" s="26" t="s">
        <v>14</v>
      </c>
      <c r="L6" s="20"/>
    </row>
    <row r="7" spans="1:46" s="1" customFormat="1" ht="16.5" customHeight="1">
      <c r="B7" s="20"/>
      <c r="E7" s="240" t="str">
        <f>'Rekapitulace stavby'!K6</f>
        <v>Akumulace dešťových vod budovy víceúčelové sportovní haly v areálu VŠB-TUO</v>
      </c>
      <c r="F7" s="241"/>
      <c r="G7" s="241"/>
      <c r="H7" s="241"/>
      <c r="L7" s="20"/>
    </row>
    <row r="8" spans="1:46" ht="13.2">
      <c r="B8" s="20"/>
      <c r="D8" s="26" t="s">
        <v>107</v>
      </c>
      <c r="L8" s="20"/>
    </row>
    <row r="9" spans="1:46" s="1" customFormat="1" ht="16.5" customHeight="1">
      <c r="B9" s="20"/>
      <c r="E9" s="240">
        <v>1</v>
      </c>
      <c r="F9" s="214"/>
      <c r="G9" s="214"/>
      <c r="H9" s="214"/>
      <c r="L9" s="20"/>
    </row>
    <row r="10" spans="1:46" s="1" customFormat="1" ht="12" customHeight="1">
      <c r="B10" s="20"/>
      <c r="D10" s="26" t="s">
        <v>108</v>
      </c>
      <c r="L10" s="20"/>
    </row>
    <row r="11" spans="1:46" s="2" customFormat="1" ht="16.5" customHeight="1">
      <c r="A11" s="30"/>
      <c r="B11" s="31"/>
      <c r="C11" s="30"/>
      <c r="D11" s="30"/>
      <c r="E11" s="242" t="s">
        <v>280</v>
      </c>
      <c r="F11" s="239"/>
      <c r="G11" s="239"/>
      <c r="H11" s="239"/>
      <c r="I11" s="30"/>
      <c r="J11" s="30"/>
      <c r="K11" s="30"/>
      <c r="L11" s="40"/>
      <c r="S11" s="30"/>
      <c r="T11" s="30"/>
      <c r="U11" s="30"/>
      <c r="V11" s="30"/>
      <c r="W11" s="30"/>
      <c r="X11" s="30"/>
      <c r="Y11" s="30"/>
      <c r="Z11" s="30"/>
      <c r="AA11" s="30"/>
      <c r="AB11" s="30"/>
      <c r="AC11" s="30"/>
      <c r="AD11" s="30"/>
      <c r="AE11" s="30"/>
    </row>
    <row r="12" spans="1:46" s="2" customFormat="1" ht="12" customHeight="1">
      <c r="A12" s="30"/>
      <c r="B12" s="31"/>
      <c r="C12" s="30"/>
      <c r="D12" s="26" t="s">
        <v>281</v>
      </c>
      <c r="E12" s="30"/>
      <c r="F12" s="30"/>
      <c r="G12" s="30"/>
      <c r="H12" s="30"/>
      <c r="I12" s="30"/>
      <c r="J12" s="30"/>
      <c r="K12" s="30"/>
      <c r="L12" s="40"/>
      <c r="S12" s="30"/>
      <c r="T12" s="30"/>
      <c r="U12" s="30"/>
      <c r="V12" s="30"/>
      <c r="W12" s="30"/>
      <c r="X12" s="30"/>
      <c r="Y12" s="30"/>
      <c r="Z12" s="30"/>
      <c r="AA12" s="30"/>
      <c r="AB12" s="30"/>
      <c r="AC12" s="30"/>
      <c r="AD12" s="30"/>
      <c r="AE12" s="30"/>
    </row>
    <row r="13" spans="1:46" s="2" customFormat="1" ht="16.5" customHeight="1">
      <c r="A13" s="30"/>
      <c r="B13" s="31"/>
      <c r="C13" s="30"/>
      <c r="D13" s="30"/>
      <c r="E13" s="208" t="s">
        <v>781</v>
      </c>
      <c r="F13" s="239"/>
      <c r="G13" s="239"/>
      <c r="H13" s="239"/>
      <c r="I13" s="30"/>
      <c r="J13" s="30"/>
      <c r="K13" s="30"/>
      <c r="L13" s="40"/>
      <c r="S13" s="30"/>
      <c r="T13" s="30"/>
      <c r="U13" s="30"/>
      <c r="V13" s="30"/>
      <c r="W13" s="30"/>
      <c r="X13" s="30"/>
      <c r="Y13" s="30"/>
      <c r="Z13" s="30"/>
      <c r="AA13" s="30"/>
      <c r="AB13" s="30"/>
      <c r="AC13" s="30"/>
      <c r="AD13" s="30"/>
      <c r="AE13" s="30"/>
    </row>
    <row r="14" spans="1:46" s="2" customFormat="1">
      <c r="A14" s="30"/>
      <c r="B14" s="31"/>
      <c r="C14" s="30"/>
      <c r="D14" s="30"/>
      <c r="E14" s="30"/>
      <c r="F14" s="30"/>
      <c r="G14" s="30"/>
      <c r="H14" s="30"/>
      <c r="I14" s="30"/>
      <c r="J14" s="30"/>
      <c r="K14" s="30"/>
      <c r="L14" s="40"/>
      <c r="S14" s="30"/>
      <c r="T14" s="30"/>
      <c r="U14" s="30"/>
      <c r="V14" s="30"/>
      <c r="W14" s="30"/>
      <c r="X14" s="30"/>
      <c r="Y14" s="30"/>
      <c r="Z14" s="30"/>
      <c r="AA14" s="30"/>
      <c r="AB14" s="30"/>
      <c r="AC14" s="30"/>
      <c r="AD14" s="30"/>
      <c r="AE14" s="30"/>
    </row>
    <row r="15" spans="1:46" s="2" customFormat="1" ht="12" customHeight="1">
      <c r="A15" s="30"/>
      <c r="B15" s="31"/>
      <c r="C15" s="30"/>
      <c r="D15" s="26" t="s">
        <v>16</v>
      </c>
      <c r="E15" s="30"/>
      <c r="F15" s="24" t="s">
        <v>1</v>
      </c>
      <c r="G15" s="30"/>
      <c r="H15" s="30"/>
      <c r="I15" s="26" t="s">
        <v>18</v>
      </c>
      <c r="J15" s="24" t="s">
        <v>1</v>
      </c>
      <c r="K15" s="30"/>
      <c r="L15" s="40"/>
      <c r="S15" s="30"/>
      <c r="T15" s="30"/>
      <c r="U15" s="30"/>
      <c r="V15" s="30"/>
      <c r="W15" s="30"/>
      <c r="X15" s="30"/>
      <c r="Y15" s="30"/>
      <c r="Z15" s="30"/>
      <c r="AA15" s="30"/>
      <c r="AB15" s="30"/>
      <c r="AC15" s="30"/>
      <c r="AD15" s="30"/>
      <c r="AE15" s="30"/>
    </row>
    <row r="16" spans="1:46" s="2" customFormat="1" ht="12" customHeight="1">
      <c r="A16" s="30"/>
      <c r="B16" s="31"/>
      <c r="C16" s="30"/>
      <c r="D16" s="26" t="s">
        <v>20</v>
      </c>
      <c r="E16" s="30"/>
      <c r="F16" s="24" t="s">
        <v>37</v>
      </c>
      <c r="G16" s="30"/>
      <c r="H16" s="30"/>
      <c r="I16" s="26" t="s">
        <v>22</v>
      </c>
      <c r="J16" s="53">
        <v>44638</v>
      </c>
      <c r="K16" s="30"/>
      <c r="L16" s="40"/>
      <c r="S16" s="30"/>
      <c r="T16" s="30"/>
      <c r="U16" s="30"/>
      <c r="V16" s="30"/>
      <c r="W16" s="30"/>
      <c r="X16" s="30"/>
      <c r="Y16" s="30"/>
      <c r="Z16" s="30"/>
      <c r="AA16" s="30"/>
      <c r="AB16" s="30"/>
      <c r="AC16" s="30"/>
      <c r="AD16" s="30"/>
      <c r="AE16" s="30"/>
    </row>
    <row r="17" spans="1:31" s="2" customFormat="1" ht="10.8" customHeight="1">
      <c r="A17" s="30"/>
      <c r="B17" s="31"/>
      <c r="C17" s="30"/>
      <c r="D17" s="30"/>
      <c r="E17" s="30"/>
      <c r="F17" s="30"/>
      <c r="G17" s="30"/>
      <c r="H17" s="30"/>
      <c r="I17" s="30"/>
      <c r="J17" s="30"/>
      <c r="K17" s="30"/>
      <c r="L17" s="40"/>
      <c r="S17" s="30"/>
      <c r="T17" s="30"/>
      <c r="U17" s="30"/>
      <c r="V17" s="30"/>
      <c r="W17" s="30"/>
      <c r="X17" s="30"/>
      <c r="Y17" s="30"/>
      <c r="Z17" s="30"/>
      <c r="AA17" s="30"/>
      <c r="AB17" s="30"/>
      <c r="AC17" s="30"/>
      <c r="AD17" s="30"/>
      <c r="AE17" s="30"/>
    </row>
    <row r="18" spans="1:31" s="2" customFormat="1" ht="12" customHeight="1">
      <c r="A18" s="30"/>
      <c r="B18" s="31"/>
      <c r="C18" s="30"/>
      <c r="D18" s="26" t="s">
        <v>27</v>
      </c>
      <c r="E18" s="30"/>
      <c r="F18" s="30"/>
      <c r="G18" s="30"/>
      <c r="H18" s="30"/>
      <c r="I18" s="26" t="s">
        <v>28</v>
      </c>
      <c r="J18" s="24" t="str">
        <f>IF('Rekapitulace stavby'!AN10="","",'Rekapitulace stavby'!AN10)</f>
        <v/>
      </c>
      <c r="K18" s="30"/>
      <c r="L18" s="40"/>
      <c r="S18" s="30"/>
      <c r="T18" s="30"/>
      <c r="U18" s="30"/>
      <c r="V18" s="30"/>
      <c r="W18" s="30"/>
      <c r="X18" s="30"/>
      <c r="Y18" s="30"/>
      <c r="Z18" s="30"/>
      <c r="AA18" s="30"/>
      <c r="AB18" s="30"/>
      <c r="AC18" s="30"/>
      <c r="AD18" s="30"/>
      <c r="AE18" s="30"/>
    </row>
    <row r="19" spans="1:31" s="2" customFormat="1" ht="18" customHeight="1">
      <c r="A19" s="30"/>
      <c r="B19" s="31"/>
      <c r="C19" s="30"/>
      <c r="D19" s="30"/>
      <c r="E19" s="24" t="str">
        <f>IF('Rekapitulace stavby'!E11="","",'Rekapitulace stavby'!E11)</f>
        <v>VŠB - TUO</v>
      </c>
      <c r="F19" s="30"/>
      <c r="G19" s="30"/>
      <c r="H19" s="30"/>
      <c r="I19" s="26" t="s">
        <v>30</v>
      </c>
      <c r="J19" s="24" t="str">
        <f>IF('Rekapitulace stavby'!AN11="","",'Rekapitulace stavby'!AN11)</f>
        <v/>
      </c>
      <c r="K19" s="30"/>
      <c r="L19" s="40"/>
      <c r="S19" s="30"/>
      <c r="T19" s="30"/>
      <c r="U19" s="30"/>
      <c r="V19" s="30"/>
      <c r="W19" s="30"/>
      <c r="X19" s="30"/>
      <c r="Y19" s="30"/>
      <c r="Z19" s="30"/>
      <c r="AA19" s="30"/>
      <c r="AB19" s="30"/>
      <c r="AC19" s="30"/>
      <c r="AD19" s="30"/>
      <c r="AE19" s="30"/>
    </row>
    <row r="20" spans="1:31" s="2" customFormat="1" ht="6.9" customHeight="1">
      <c r="A20" s="30"/>
      <c r="B20" s="31"/>
      <c r="C20" s="30"/>
      <c r="D20" s="30"/>
      <c r="E20" s="30"/>
      <c r="F20" s="30"/>
      <c r="G20" s="30"/>
      <c r="H20" s="30"/>
      <c r="I20" s="30"/>
      <c r="J20" s="30"/>
      <c r="K20" s="30"/>
      <c r="L20" s="40"/>
      <c r="S20" s="30"/>
      <c r="T20" s="30"/>
      <c r="U20" s="30"/>
      <c r="V20" s="30"/>
      <c r="W20" s="30"/>
      <c r="X20" s="30"/>
      <c r="Y20" s="30"/>
      <c r="Z20" s="30"/>
      <c r="AA20" s="30"/>
      <c r="AB20" s="30"/>
      <c r="AC20" s="30"/>
      <c r="AD20" s="30"/>
      <c r="AE20" s="30"/>
    </row>
    <row r="21" spans="1:31" s="2" customFormat="1" ht="12" customHeight="1">
      <c r="A21" s="30"/>
      <c r="B21" s="31"/>
      <c r="C21" s="30"/>
      <c r="D21" s="26" t="s">
        <v>31</v>
      </c>
      <c r="E21" s="30"/>
      <c r="F21" s="30"/>
      <c r="G21" s="30"/>
      <c r="H21" s="30"/>
      <c r="I21" s="26" t="s">
        <v>28</v>
      </c>
      <c r="J21" s="24" t="str">
        <f>'Rekapitulace stavby'!AN13</f>
        <v/>
      </c>
      <c r="K21" s="30"/>
      <c r="L21" s="40"/>
      <c r="S21" s="30"/>
      <c r="T21" s="30"/>
      <c r="U21" s="30"/>
      <c r="V21" s="30"/>
      <c r="W21" s="30"/>
      <c r="X21" s="30"/>
      <c r="Y21" s="30"/>
      <c r="Z21" s="30"/>
      <c r="AA21" s="30"/>
      <c r="AB21" s="30"/>
      <c r="AC21" s="30"/>
      <c r="AD21" s="30"/>
      <c r="AE21" s="30"/>
    </row>
    <row r="22" spans="1:31" s="2" customFormat="1" ht="18" customHeight="1">
      <c r="A22" s="30"/>
      <c r="B22" s="31"/>
      <c r="C22" s="30"/>
      <c r="D22" s="30"/>
      <c r="E22" s="238" t="str">
        <f>'Rekapitulace stavby'!E14</f>
        <v xml:space="preserve"> ---------------------------------------</v>
      </c>
      <c r="F22" s="238"/>
      <c r="G22" s="238"/>
      <c r="H22" s="238"/>
      <c r="I22" s="26" t="s">
        <v>30</v>
      </c>
      <c r="J22" s="24" t="str">
        <f>'Rekapitulace stavby'!AN14</f>
        <v/>
      </c>
      <c r="K22" s="30"/>
      <c r="L22" s="40"/>
      <c r="S22" s="30"/>
      <c r="T22" s="30"/>
      <c r="U22" s="30"/>
      <c r="V22" s="30"/>
      <c r="W22" s="30"/>
      <c r="X22" s="30"/>
      <c r="Y22" s="30"/>
      <c r="Z22" s="30"/>
      <c r="AA22" s="30"/>
      <c r="AB22" s="30"/>
      <c r="AC22" s="30"/>
      <c r="AD22" s="30"/>
      <c r="AE22" s="30"/>
    </row>
    <row r="23" spans="1:31" s="2" customFormat="1" ht="6.9" customHeight="1">
      <c r="A23" s="30"/>
      <c r="B23" s="31"/>
      <c r="C23" s="30"/>
      <c r="D23" s="30"/>
      <c r="E23" s="30"/>
      <c r="F23" s="30"/>
      <c r="G23" s="30"/>
      <c r="H23" s="30"/>
      <c r="I23" s="30"/>
      <c r="J23" s="30"/>
      <c r="K23" s="30"/>
      <c r="L23" s="40"/>
      <c r="S23" s="30"/>
      <c r="T23" s="30"/>
      <c r="U23" s="30"/>
      <c r="V23" s="30"/>
      <c r="W23" s="30"/>
      <c r="X23" s="30"/>
      <c r="Y23" s="30"/>
      <c r="Z23" s="30"/>
      <c r="AA23" s="30"/>
      <c r="AB23" s="30"/>
      <c r="AC23" s="30"/>
      <c r="AD23" s="30"/>
      <c r="AE23" s="30"/>
    </row>
    <row r="24" spans="1:31" s="2" customFormat="1" ht="12" customHeight="1">
      <c r="A24" s="30"/>
      <c r="B24" s="31"/>
      <c r="C24" s="30"/>
      <c r="D24" s="26" t="s">
        <v>33</v>
      </c>
      <c r="E24" s="30"/>
      <c r="F24" s="30"/>
      <c r="G24" s="30"/>
      <c r="H24" s="30"/>
      <c r="I24" s="26" t="s">
        <v>28</v>
      </c>
      <c r="J24" s="24" t="str">
        <f>IF('Rekapitulace stavby'!AN16="","",'Rekapitulace stavby'!AN16)</f>
        <v/>
      </c>
      <c r="K24" s="30"/>
      <c r="L24" s="40"/>
      <c r="S24" s="30"/>
      <c r="T24" s="30"/>
      <c r="U24" s="30"/>
      <c r="V24" s="30"/>
      <c r="W24" s="30"/>
      <c r="X24" s="30"/>
      <c r="Y24" s="30"/>
      <c r="Z24" s="30"/>
      <c r="AA24" s="30"/>
      <c r="AB24" s="30"/>
      <c r="AC24" s="30"/>
      <c r="AD24" s="30"/>
      <c r="AE24" s="30"/>
    </row>
    <row r="25" spans="1:31" s="2" customFormat="1" ht="18" customHeight="1">
      <c r="A25" s="30"/>
      <c r="B25" s="31"/>
      <c r="C25" s="30"/>
      <c r="D25" s="30"/>
      <c r="E25" s="24" t="str">
        <f>IF('Rekapitulace stavby'!E17="","",'Rekapitulace stavby'!E17)</f>
        <v>CHVÁLEK ATELIÉR s.r.o..</v>
      </c>
      <c r="F25" s="30"/>
      <c r="G25" s="30"/>
      <c r="H25" s="30"/>
      <c r="I25" s="26" t="s">
        <v>30</v>
      </c>
      <c r="J25" s="24" t="str">
        <f>IF('Rekapitulace stavby'!AN17="","",'Rekapitulace stavby'!AN17)</f>
        <v/>
      </c>
      <c r="K25" s="30"/>
      <c r="L25" s="40"/>
      <c r="S25" s="30"/>
      <c r="T25" s="30"/>
      <c r="U25" s="30"/>
      <c r="V25" s="30"/>
      <c r="W25" s="30"/>
      <c r="X25" s="30"/>
      <c r="Y25" s="30"/>
      <c r="Z25" s="30"/>
      <c r="AA25" s="30"/>
      <c r="AB25" s="30"/>
      <c r="AC25" s="30"/>
      <c r="AD25" s="30"/>
      <c r="AE25" s="30"/>
    </row>
    <row r="26" spans="1:31" s="2" customFormat="1" ht="6.9" customHeight="1">
      <c r="A26" s="30"/>
      <c r="B26" s="31"/>
      <c r="C26" s="30"/>
      <c r="D26" s="30"/>
      <c r="E26" s="30"/>
      <c r="F26" s="30"/>
      <c r="G26" s="30"/>
      <c r="H26" s="30"/>
      <c r="I26" s="30"/>
      <c r="J26" s="30"/>
      <c r="K26" s="30"/>
      <c r="L26" s="40"/>
      <c r="S26" s="30"/>
      <c r="T26" s="30"/>
      <c r="U26" s="30"/>
      <c r="V26" s="30"/>
      <c r="W26" s="30"/>
      <c r="X26" s="30"/>
      <c r="Y26" s="30"/>
      <c r="Z26" s="30"/>
      <c r="AA26" s="30"/>
      <c r="AB26" s="30"/>
      <c r="AC26" s="30"/>
      <c r="AD26" s="30"/>
      <c r="AE26" s="30"/>
    </row>
    <row r="27" spans="1:31" s="2" customFormat="1" ht="12" customHeight="1">
      <c r="A27" s="30"/>
      <c r="B27" s="31"/>
      <c r="C27" s="30"/>
      <c r="D27" s="26" t="s">
        <v>36</v>
      </c>
      <c r="E27" s="30"/>
      <c r="F27" s="30"/>
      <c r="G27" s="30"/>
      <c r="H27" s="30"/>
      <c r="I27" s="26" t="s">
        <v>28</v>
      </c>
      <c r="J27" s="24" t="str">
        <f>IF('Rekapitulace stavby'!AN19="","",'Rekapitulace stavby'!AN19)</f>
        <v/>
      </c>
      <c r="K27" s="30"/>
      <c r="L27" s="40"/>
      <c r="S27" s="30"/>
      <c r="T27" s="30"/>
      <c r="U27" s="30"/>
      <c r="V27" s="30"/>
      <c r="W27" s="30"/>
      <c r="X27" s="30"/>
      <c r="Y27" s="30"/>
      <c r="Z27" s="30"/>
      <c r="AA27" s="30"/>
      <c r="AB27" s="30"/>
      <c r="AC27" s="30"/>
      <c r="AD27" s="30"/>
      <c r="AE27" s="30"/>
    </row>
    <row r="28" spans="1:31" s="2" customFormat="1" ht="18" customHeight="1">
      <c r="A28" s="30"/>
      <c r="B28" s="31"/>
      <c r="C28" s="30"/>
      <c r="D28" s="30"/>
      <c r="E28" s="24" t="str">
        <f>IF('Rekapitulace stavby'!E20="","",'Rekapitulace stavby'!E20)</f>
        <v xml:space="preserve"> </v>
      </c>
      <c r="F28" s="30"/>
      <c r="G28" s="30"/>
      <c r="H28" s="30"/>
      <c r="I28" s="26" t="s">
        <v>30</v>
      </c>
      <c r="J28" s="24" t="str">
        <f>IF('Rekapitulace stavby'!AN20="","",'Rekapitulace stavby'!AN20)</f>
        <v/>
      </c>
      <c r="K28" s="30"/>
      <c r="L28" s="40"/>
      <c r="S28" s="30"/>
      <c r="T28" s="30"/>
      <c r="U28" s="30"/>
      <c r="V28" s="30"/>
      <c r="W28" s="30"/>
      <c r="X28" s="30"/>
      <c r="Y28" s="30"/>
      <c r="Z28" s="30"/>
      <c r="AA28" s="30"/>
      <c r="AB28" s="30"/>
      <c r="AC28" s="30"/>
      <c r="AD28" s="30"/>
      <c r="AE28" s="30"/>
    </row>
    <row r="29" spans="1:31" s="2" customFormat="1" ht="6.9" customHeight="1">
      <c r="A29" s="30"/>
      <c r="B29" s="31"/>
      <c r="C29" s="30"/>
      <c r="D29" s="30"/>
      <c r="E29" s="30"/>
      <c r="F29" s="30"/>
      <c r="G29" s="30"/>
      <c r="H29" s="30"/>
      <c r="I29" s="30"/>
      <c r="J29" s="30"/>
      <c r="K29" s="30"/>
      <c r="L29" s="40"/>
      <c r="S29" s="30"/>
      <c r="T29" s="30"/>
      <c r="U29" s="30"/>
      <c r="V29" s="30"/>
      <c r="W29" s="30"/>
      <c r="X29" s="30"/>
      <c r="Y29" s="30"/>
      <c r="Z29" s="30"/>
      <c r="AA29" s="30"/>
      <c r="AB29" s="30"/>
      <c r="AC29" s="30"/>
      <c r="AD29" s="30"/>
      <c r="AE29" s="30"/>
    </row>
    <row r="30" spans="1:31" s="2" customFormat="1" ht="12" customHeight="1">
      <c r="A30" s="30"/>
      <c r="B30" s="31"/>
      <c r="C30" s="30"/>
      <c r="D30" s="26" t="s">
        <v>38</v>
      </c>
      <c r="E30" s="30"/>
      <c r="F30" s="30"/>
      <c r="G30" s="30"/>
      <c r="H30" s="30"/>
      <c r="I30" s="30"/>
      <c r="J30" s="30"/>
      <c r="K30" s="30"/>
      <c r="L30" s="40"/>
      <c r="S30" s="30"/>
      <c r="T30" s="30"/>
      <c r="U30" s="30"/>
      <c r="V30" s="30"/>
      <c r="W30" s="30"/>
      <c r="X30" s="30"/>
      <c r="Y30" s="30"/>
      <c r="Z30" s="30"/>
      <c r="AA30" s="30"/>
      <c r="AB30" s="30"/>
      <c r="AC30" s="30"/>
      <c r="AD30" s="30"/>
      <c r="AE30" s="30"/>
    </row>
    <row r="31" spans="1:31" s="8" customFormat="1" ht="95.25" customHeight="1">
      <c r="A31" s="94"/>
      <c r="B31" s="95"/>
      <c r="C31" s="94"/>
      <c r="D31" s="94"/>
      <c r="E31" s="215" t="s">
        <v>39</v>
      </c>
      <c r="F31" s="215"/>
      <c r="G31" s="215"/>
      <c r="H31" s="215"/>
      <c r="I31" s="94"/>
      <c r="J31" s="94"/>
      <c r="K31" s="94"/>
      <c r="L31" s="96"/>
      <c r="S31" s="94"/>
      <c r="T31" s="94"/>
      <c r="U31" s="94"/>
      <c r="V31" s="94"/>
      <c r="W31" s="94"/>
      <c r="X31" s="94"/>
      <c r="Y31" s="94"/>
      <c r="Z31" s="94"/>
      <c r="AA31" s="94"/>
      <c r="AB31" s="94"/>
      <c r="AC31" s="94"/>
      <c r="AD31" s="94"/>
      <c r="AE31" s="94"/>
    </row>
    <row r="32" spans="1:31" s="2" customFormat="1" ht="6.9" customHeight="1">
      <c r="A32" s="30"/>
      <c r="B32" s="31"/>
      <c r="C32" s="30"/>
      <c r="D32" s="30"/>
      <c r="E32" s="30"/>
      <c r="F32" s="30"/>
      <c r="G32" s="30"/>
      <c r="H32" s="30"/>
      <c r="I32" s="30"/>
      <c r="J32" s="30"/>
      <c r="K32" s="30"/>
      <c r="L32" s="40"/>
      <c r="S32" s="30"/>
      <c r="T32" s="30"/>
      <c r="U32" s="30"/>
      <c r="V32" s="30"/>
      <c r="W32" s="30"/>
      <c r="X32" s="30"/>
      <c r="Y32" s="30"/>
      <c r="Z32" s="30"/>
      <c r="AA32" s="30"/>
      <c r="AB32" s="30"/>
      <c r="AC32" s="30"/>
      <c r="AD32" s="30"/>
      <c r="AE32" s="30"/>
    </row>
    <row r="33" spans="1:31" s="2" customFormat="1" ht="6.9"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25.35" customHeight="1">
      <c r="A34" s="30"/>
      <c r="B34" s="31"/>
      <c r="C34" s="30"/>
      <c r="D34" s="97" t="s">
        <v>40</v>
      </c>
      <c r="E34" s="30"/>
      <c r="F34" s="30"/>
      <c r="G34" s="30"/>
      <c r="H34" s="30"/>
      <c r="I34" s="30"/>
      <c r="J34" s="69">
        <f>ROUND(J126, 2)</f>
        <v>0</v>
      </c>
      <c r="K34" s="30"/>
      <c r="L34" s="40"/>
      <c r="S34" s="30"/>
      <c r="T34" s="30"/>
      <c r="U34" s="30"/>
      <c r="V34" s="30"/>
      <c r="W34" s="30"/>
      <c r="X34" s="30"/>
      <c r="Y34" s="30"/>
      <c r="Z34" s="30"/>
      <c r="AA34" s="30"/>
      <c r="AB34" s="30"/>
      <c r="AC34" s="30"/>
      <c r="AD34" s="30"/>
      <c r="AE34" s="30"/>
    </row>
    <row r="35" spans="1:31" s="2" customFormat="1" ht="6.9" customHeight="1">
      <c r="A35" s="30"/>
      <c r="B35" s="31"/>
      <c r="C35" s="30"/>
      <c r="D35" s="64"/>
      <c r="E35" s="64"/>
      <c r="F35" s="64"/>
      <c r="G35" s="64"/>
      <c r="H35" s="64"/>
      <c r="I35" s="64"/>
      <c r="J35" s="64"/>
      <c r="K35" s="64"/>
      <c r="L35" s="40"/>
      <c r="S35" s="30"/>
      <c r="T35" s="30"/>
      <c r="U35" s="30"/>
      <c r="V35" s="30"/>
      <c r="W35" s="30"/>
      <c r="X35" s="30"/>
      <c r="Y35" s="30"/>
      <c r="Z35" s="30"/>
      <c r="AA35" s="30"/>
      <c r="AB35" s="30"/>
      <c r="AC35" s="30"/>
      <c r="AD35" s="30"/>
      <c r="AE35" s="30"/>
    </row>
    <row r="36" spans="1:31" s="2" customFormat="1" ht="14.4" customHeight="1">
      <c r="A36" s="30"/>
      <c r="B36" s="31"/>
      <c r="C36" s="30"/>
      <c r="D36" s="30"/>
      <c r="E36" s="30"/>
      <c r="F36" s="34" t="s">
        <v>42</v>
      </c>
      <c r="G36" s="30"/>
      <c r="H36" s="30"/>
      <c r="I36" s="34" t="s">
        <v>41</v>
      </c>
      <c r="J36" s="34" t="s">
        <v>43</v>
      </c>
      <c r="K36" s="30"/>
      <c r="L36" s="40"/>
      <c r="S36" s="30"/>
      <c r="T36" s="30"/>
      <c r="U36" s="30"/>
      <c r="V36" s="30"/>
      <c r="W36" s="30"/>
      <c r="X36" s="30"/>
      <c r="Y36" s="30"/>
      <c r="Z36" s="30"/>
      <c r="AA36" s="30"/>
      <c r="AB36" s="30"/>
      <c r="AC36" s="30"/>
      <c r="AD36" s="30"/>
      <c r="AE36" s="30"/>
    </row>
    <row r="37" spans="1:31" s="2" customFormat="1" ht="14.4" customHeight="1">
      <c r="A37" s="30"/>
      <c r="B37" s="31"/>
      <c r="C37" s="30"/>
      <c r="D37" s="98" t="s">
        <v>44</v>
      </c>
      <c r="E37" s="26" t="s">
        <v>45</v>
      </c>
      <c r="F37" s="99">
        <f>ROUND((SUM(BE126:BE159)),  2)</f>
        <v>0</v>
      </c>
      <c r="G37" s="30"/>
      <c r="H37" s="30"/>
      <c r="I37" s="100">
        <v>0.21</v>
      </c>
      <c r="J37" s="99">
        <f>ROUND(((SUM(BE126:BE159))*I37),  2)</f>
        <v>0</v>
      </c>
      <c r="K37" s="30"/>
      <c r="L37" s="40"/>
      <c r="S37" s="30"/>
      <c r="T37" s="30"/>
      <c r="U37" s="30"/>
      <c r="V37" s="30"/>
      <c r="W37" s="30"/>
      <c r="X37" s="30"/>
      <c r="Y37" s="30"/>
      <c r="Z37" s="30"/>
      <c r="AA37" s="30"/>
      <c r="AB37" s="30"/>
      <c r="AC37" s="30"/>
      <c r="AD37" s="30"/>
      <c r="AE37" s="30"/>
    </row>
    <row r="38" spans="1:31" s="2" customFormat="1" ht="14.4" customHeight="1">
      <c r="A38" s="30"/>
      <c r="B38" s="31"/>
      <c r="C38" s="30"/>
      <c r="D38" s="30"/>
      <c r="E38" s="26" t="s">
        <v>46</v>
      </c>
      <c r="F38" s="99">
        <f>ROUND((SUM(BF126:BF159)),  2)</f>
        <v>0</v>
      </c>
      <c r="G38" s="30"/>
      <c r="H38" s="30"/>
      <c r="I38" s="100">
        <v>0.15</v>
      </c>
      <c r="J38" s="99">
        <f>ROUND(((SUM(BF126:BF159))*I38),  2)</f>
        <v>0</v>
      </c>
      <c r="K38" s="30"/>
      <c r="L38" s="40"/>
      <c r="S38" s="30"/>
      <c r="T38" s="30"/>
      <c r="U38" s="30"/>
      <c r="V38" s="30"/>
      <c r="W38" s="30"/>
      <c r="X38" s="30"/>
      <c r="Y38" s="30"/>
      <c r="Z38" s="30"/>
      <c r="AA38" s="30"/>
      <c r="AB38" s="30"/>
      <c r="AC38" s="30"/>
      <c r="AD38" s="30"/>
      <c r="AE38" s="30"/>
    </row>
    <row r="39" spans="1:31" s="2" customFormat="1" ht="14.4" hidden="1" customHeight="1">
      <c r="A39" s="30"/>
      <c r="B39" s="31"/>
      <c r="C39" s="30"/>
      <c r="D39" s="30"/>
      <c r="E39" s="26" t="s">
        <v>47</v>
      </c>
      <c r="F39" s="99">
        <f>ROUND((SUM(BG126:BG159)),  2)</f>
        <v>0</v>
      </c>
      <c r="G39" s="30"/>
      <c r="H39" s="30"/>
      <c r="I39" s="100">
        <v>0.21</v>
      </c>
      <c r="J39" s="99">
        <f>0</f>
        <v>0</v>
      </c>
      <c r="K39" s="30"/>
      <c r="L39" s="40"/>
      <c r="S39" s="30"/>
      <c r="T39" s="30"/>
      <c r="U39" s="30"/>
      <c r="V39" s="30"/>
      <c r="W39" s="30"/>
      <c r="X39" s="30"/>
      <c r="Y39" s="30"/>
      <c r="Z39" s="30"/>
      <c r="AA39" s="30"/>
      <c r="AB39" s="30"/>
      <c r="AC39" s="30"/>
      <c r="AD39" s="30"/>
      <c r="AE39" s="30"/>
    </row>
    <row r="40" spans="1:31" s="2" customFormat="1" ht="14.4" hidden="1" customHeight="1">
      <c r="A40" s="30"/>
      <c r="B40" s="31"/>
      <c r="C40" s="30"/>
      <c r="D40" s="30"/>
      <c r="E40" s="26" t="s">
        <v>48</v>
      </c>
      <c r="F40" s="99">
        <f>ROUND((SUM(BH126:BH159)),  2)</f>
        <v>0</v>
      </c>
      <c r="G40" s="30"/>
      <c r="H40" s="30"/>
      <c r="I40" s="100">
        <v>0.15</v>
      </c>
      <c r="J40" s="99">
        <f>0</f>
        <v>0</v>
      </c>
      <c r="K40" s="30"/>
      <c r="L40" s="40"/>
      <c r="S40" s="30"/>
      <c r="T40" s="30"/>
      <c r="U40" s="30"/>
      <c r="V40" s="30"/>
      <c r="W40" s="30"/>
      <c r="X40" s="30"/>
      <c r="Y40" s="30"/>
      <c r="Z40" s="30"/>
      <c r="AA40" s="30"/>
      <c r="AB40" s="30"/>
      <c r="AC40" s="30"/>
      <c r="AD40" s="30"/>
      <c r="AE40" s="30"/>
    </row>
    <row r="41" spans="1:31" s="2" customFormat="1" ht="14.4" hidden="1" customHeight="1">
      <c r="A41" s="30"/>
      <c r="B41" s="31"/>
      <c r="C41" s="30"/>
      <c r="D41" s="30"/>
      <c r="E41" s="26" t="s">
        <v>49</v>
      </c>
      <c r="F41" s="99">
        <f>ROUND((SUM(BI126:BI159)),  2)</f>
        <v>0</v>
      </c>
      <c r="G41" s="30"/>
      <c r="H41" s="30"/>
      <c r="I41" s="100">
        <v>0</v>
      </c>
      <c r="J41" s="99">
        <f>0</f>
        <v>0</v>
      </c>
      <c r="K41" s="30"/>
      <c r="L41" s="40"/>
      <c r="S41" s="30"/>
      <c r="T41" s="30"/>
      <c r="U41" s="30"/>
      <c r="V41" s="30"/>
      <c r="W41" s="30"/>
      <c r="X41" s="30"/>
      <c r="Y41" s="30"/>
      <c r="Z41" s="30"/>
      <c r="AA41" s="30"/>
      <c r="AB41" s="30"/>
      <c r="AC41" s="30"/>
      <c r="AD41" s="30"/>
      <c r="AE41" s="30"/>
    </row>
    <row r="42" spans="1:31" s="2" customFormat="1" ht="6.9"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2" customFormat="1" ht="25.35" customHeight="1">
      <c r="A43" s="30"/>
      <c r="B43" s="31"/>
      <c r="C43" s="101"/>
      <c r="D43" s="102" t="s">
        <v>50</v>
      </c>
      <c r="E43" s="58"/>
      <c r="F43" s="58"/>
      <c r="G43" s="103" t="s">
        <v>51</v>
      </c>
      <c r="H43" s="104" t="s">
        <v>52</v>
      </c>
      <c r="I43" s="58"/>
      <c r="J43" s="105">
        <f>SUM(J34:J41)</f>
        <v>0</v>
      </c>
      <c r="K43" s="106"/>
      <c r="L43" s="40"/>
      <c r="S43" s="30"/>
      <c r="T43" s="30"/>
      <c r="U43" s="30"/>
      <c r="V43" s="30"/>
      <c r="W43" s="30"/>
      <c r="X43" s="30"/>
      <c r="Y43" s="30"/>
      <c r="Z43" s="30"/>
      <c r="AA43" s="30"/>
      <c r="AB43" s="30"/>
      <c r="AC43" s="30"/>
      <c r="AD43" s="30"/>
      <c r="AE43" s="30"/>
    </row>
    <row r="44" spans="1:31" s="2" customFormat="1" ht="14.4" customHeight="1">
      <c r="A44" s="30"/>
      <c r="B44" s="31"/>
      <c r="C44" s="30"/>
      <c r="D44" s="30"/>
      <c r="E44" s="30"/>
      <c r="F44" s="30"/>
      <c r="G44" s="30"/>
      <c r="H44" s="30"/>
      <c r="I44" s="30"/>
      <c r="J44" s="30"/>
      <c r="K44" s="30"/>
      <c r="L44" s="40"/>
      <c r="S44" s="30"/>
      <c r="T44" s="30"/>
      <c r="U44" s="30"/>
      <c r="V44" s="30"/>
      <c r="W44" s="30"/>
      <c r="X44" s="30"/>
      <c r="Y44" s="30"/>
      <c r="Z44" s="30"/>
      <c r="AA44" s="30"/>
      <c r="AB44" s="30"/>
      <c r="AC44" s="30"/>
      <c r="AD44" s="30"/>
      <c r="AE44" s="3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40"/>
      <c r="D50" s="41" t="s">
        <v>53</v>
      </c>
      <c r="E50" s="42"/>
      <c r="F50" s="42"/>
      <c r="G50" s="41" t="s">
        <v>54</v>
      </c>
      <c r="H50" s="42"/>
      <c r="I50" s="42"/>
      <c r="J50" s="42"/>
      <c r="K50" s="42"/>
      <c r="L50" s="40"/>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30"/>
      <c r="B61" s="31"/>
      <c r="C61" s="30"/>
      <c r="D61" s="43" t="s">
        <v>55</v>
      </c>
      <c r="E61" s="33"/>
      <c r="F61" s="107" t="s">
        <v>56</v>
      </c>
      <c r="G61" s="43" t="s">
        <v>55</v>
      </c>
      <c r="H61" s="33"/>
      <c r="I61" s="33"/>
      <c r="J61" s="108" t="s">
        <v>56</v>
      </c>
      <c r="K61" s="33"/>
      <c r="L61" s="40"/>
      <c r="S61" s="30"/>
      <c r="T61" s="30"/>
      <c r="U61" s="30"/>
      <c r="V61" s="30"/>
      <c r="W61" s="30"/>
      <c r="X61" s="30"/>
      <c r="Y61" s="30"/>
      <c r="Z61" s="30"/>
      <c r="AA61" s="30"/>
      <c r="AB61" s="30"/>
      <c r="AC61" s="30"/>
      <c r="AD61" s="30"/>
      <c r="AE61" s="30"/>
    </row>
    <row r="62" spans="1:31">
      <c r="B62" s="20"/>
      <c r="L62" s="20"/>
    </row>
    <row r="63" spans="1:31">
      <c r="B63" s="20"/>
      <c r="L63" s="20"/>
    </row>
    <row r="64" spans="1:31">
      <c r="B64" s="20"/>
      <c r="L64" s="20"/>
    </row>
    <row r="65" spans="1:31" s="2" customFormat="1" ht="13.2">
      <c r="A65" s="30"/>
      <c r="B65" s="31"/>
      <c r="C65" s="30"/>
      <c r="D65" s="41" t="s">
        <v>57</v>
      </c>
      <c r="E65" s="44"/>
      <c r="F65" s="44"/>
      <c r="G65" s="41" t="s">
        <v>58</v>
      </c>
      <c r="H65" s="44"/>
      <c r="I65" s="44"/>
      <c r="J65" s="44"/>
      <c r="K65" s="44"/>
      <c r="L65" s="40"/>
      <c r="S65" s="30"/>
      <c r="T65" s="30"/>
      <c r="U65" s="30"/>
      <c r="V65" s="30"/>
      <c r="W65" s="30"/>
      <c r="X65" s="30"/>
      <c r="Y65" s="30"/>
      <c r="Z65" s="30"/>
      <c r="AA65" s="30"/>
      <c r="AB65" s="30"/>
      <c r="AC65" s="30"/>
      <c r="AD65" s="30"/>
      <c r="AE65" s="30"/>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30"/>
      <c r="B76" s="31"/>
      <c r="C76" s="30"/>
      <c r="D76" s="43" t="s">
        <v>55</v>
      </c>
      <c r="E76" s="33"/>
      <c r="F76" s="107" t="s">
        <v>56</v>
      </c>
      <c r="G76" s="43" t="s">
        <v>55</v>
      </c>
      <c r="H76" s="33"/>
      <c r="I76" s="33"/>
      <c r="J76" s="108" t="s">
        <v>56</v>
      </c>
      <c r="K76" s="33"/>
      <c r="L76" s="40"/>
      <c r="S76" s="30"/>
      <c r="T76" s="30"/>
      <c r="U76" s="30"/>
      <c r="V76" s="30"/>
      <c r="W76" s="30"/>
      <c r="X76" s="30"/>
      <c r="Y76" s="30"/>
      <c r="Z76" s="30"/>
      <c r="AA76" s="30"/>
      <c r="AB76" s="30"/>
      <c r="AC76" s="30"/>
      <c r="AD76" s="30"/>
      <c r="AE76" s="30"/>
    </row>
    <row r="77" spans="1:31" s="2" customFormat="1" ht="14.4"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 customHeight="1">
      <c r="A82" s="30"/>
      <c r="B82" s="31"/>
      <c r="C82" s="21" t="s">
        <v>110</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6"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40" t="str">
        <f>E7</f>
        <v>Akumulace dešťových vod budovy víceúčelové sportovní haly v areálu VŠB-TUO</v>
      </c>
      <c r="F85" s="241"/>
      <c r="G85" s="241"/>
      <c r="H85" s="241"/>
      <c r="I85" s="30"/>
      <c r="J85" s="30"/>
      <c r="K85" s="30"/>
      <c r="L85" s="40"/>
      <c r="S85" s="30"/>
      <c r="T85" s="30"/>
      <c r="U85" s="30"/>
      <c r="V85" s="30"/>
      <c r="W85" s="30"/>
      <c r="X85" s="30"/>
      <c r="Y85" s="30"/>
      <c r="Z85" s="30"/>
      <c r="AA85" s="30"/>
      <c r="AB85" s="30"/>
      <c r="AC85" s="30"/>
      <c r="AD85" s="30"/>
      <c r="AE85" s="30"/>
    </row>
    <row r="86" spans="1:31" s="1" customFormat="1" ht="12" customHeight="1">
      <c r="B86" s="20"/>
      <c r="C86" s="26" t="s">
        <v>107</v>
      </c>
      <c r="L86" s="20"/>
    </row>
    <row r="87" spans="1:31" s="1" customFormat="1" ht="16.5" customHeight="1">
      <c r="B87" s="20"/>
      <c r="E87" s="240">
        <v>1</v>
      </c>
      <c r="F87" s="214"/>
      <c r="G87" s="214"/>
      <c r="H87" s="214"/>
      <c r="L87" s="20"/>
    </row>
    <row r="88" spans="1:31" s="1" customFormat="1" ht="12" customHeight="1">
      <c r="B88" s="20"/>
      <c r="C88" s="26" t="s">
        <v>108</v>
      </c>
      <c r="L88" s="20"/>
    </row>
    <row r="89" spans="1:31" s="2" customFormat="1" ht="16.5" customHeight="1">
      <c r="A89" s="30"/>
      <c r="B89" s="31"/>
      <c r="C89" s="30"/>
      <c r="D89" s="30"/>
      <c r="E89" s="242" t="s">
        <v>280</v>
      </c>
      <c r="F89" s="239"/>
      <c r="G89" s="239"/>
      <c r="H89" s="239"/>
      <c r="I89" s="30"/>
      <c r="J89" s="30"/>
      <c r="K89" s="30"/>
      <c r="L89" s="40"/>
      <c r="S89" s="30"/>
      <c r="T89" s="30"/>
      <c r="U89" s="30"/>
      <c r="V89" s="30"/>
      <c r="W89" s="30"/>
      <c r="X89" s="30"/>
      <c r="Y89" s="30"/>
      <c r="Z89" s="30"/>
      <c r="AA89" s="30"/>
      <c r="AB89" s="30"/>
      <c r="AC89" s="30"/>
      <c r="AD89" s="30"/>
      <c r="AE89" s="30"/>
    </row>
    <row r="90" spans="1:31" s="2" customFormat="1" ht="12" customHeight="1">
      <c r="A90" s="30"/>
      <c r="B90" s="31"/>
      <c r="C90" s="26" t="s">
        <v>281</v>
      </c>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6.5" customHeight="1">
      <c r="A91" s="30"/>
      <c r="B91" s="31"/>
      <c r="C91" s="30"/>
      <c r="D91" s="30"/>
      <c r="E91" s="208" t="str">
        <f>E13</f>
        <v>2 - Stavebně technické řešení _ příloha č.1</v>
      </c>
      <c r="F91" s="239"/>
      <c r="G91" s="239"/>
      <c r="H91" s="239"/>
      <c r="I91" s="30"/>
      <c r="J91" s="30"/>
      <c r="K91" s="30"/>
      <c r="L91" s="40"/>
      <c r="S91" s="30"/>
      <c r="T91" s="30"/>
      <c r="U91" s="30"/>
      <c r="V91" s="30"/>
      <c r="W91" s="30"/>
      <c r="X91" s="30"/>
      <c r="Y91" s="30"/>
      <c r="Z91" s="30"/>
      <c r="AA91" s="30"/>
      <c r="AB91" s="30"/>
      <c r="AC91" s="30"/>
      <c r="AD91" s="30"/>
      <c r="AE91" s="30"/>
    </row>
    <row r="92" spans="1:31" s="2" customFormat="1" ht="6.9"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12" customHeight="1">
      <c r="A93" s="30"/>
      <c r="B93" s="31"/>
      <c r="C93" s="26" t="s">
        <v>20</v>
      </c>
      <c r="D93" s="30"/>
      <c r="E93" s="30"/>
      <c r="F93" s="24" t="str">
        <f>F16</f>
        <v xml:space="preserve"> </v>
      </c>
      <c r="G93" s="30"/>
      <c r="H93" s="30"/>
      <c r="I93" s="26" t="s">
        <v>22</v>
      </c>
      <c r="J93" s="53">
        <f>IF(J16="","",J16)</f>
        <v>44638</v>
      </c>
      <c r="K93" s="30"/>
      <c r="L93" s="40"/>
      <c r="S93" s="30"/>
      <c r="T93" s="30"/>
      <c r="U93" s="30"/>
      <c r="V93" s="30"/>
      <c r="W93" s="30"/>
      <c r="X93" s="30"/>
      <c r="Y93" s="30"/>
      <c r="Z93" s="30"/>
      <c r="AA93" s="30"/>
      <c r="AB93" s="30"/>
      <c r="AC93" s="30"/>
      <c r="AD93" s="30"/>
      <c r="AE93" s="30"/>
    </row>
    <row r="94" spans="1:31" s="2" customFormat="1" ht="6.9" customHeight="1">
      <c r="A94" s="30"/>
      <c r="B94" s="31"/>
      <c r="C94" s="30"/>
      <c r="D94" s="30"/>
      <c r="E94" s="30"/>
      <c r="F94" s="30"/>
      <c r="G94" s="30"/>
      <c r="H94" s="30"/>
      <c r="I94" s="30"/>
      <c r="J94" s="30"/>
      <c r="K94" s="30"/>
      <c r="L94" s="40"/>
      <c r="S94" s="30"/>
      <c r="T94" s="30"/>
      <c r="U94" s="30"/>
      <c r="V94" s="30"/>
      <c r="W94" s="30"/>
      <c r="X94" s="30"/>
      <c r="Y94" s="30"/>
      <c r="Z94" s="30"/>
      <c r="AA94" s="30"/>
      <c r="AB94" s="30"/>
      <c r="AC94" s="30"/>
      <c r="AD94" s="30"/>
      <c r="AE94" s="30"/>
    </row>
    <row r="95" spans="1:31" s="2" customFormat="1" ht="25.65" customHeight="1">
      <c r="A95" s="30"/>
      <c r="B95" s="31"/>
      <c r="C95" s="26" t="s">
        <v>27</v>
      </c>
      <c r="D95" s="30"/>
      <c r="E95" s="30"/>
      <c r="F95" s="24" t="str">
        <f>E19</f>
        <v>VŠB - TUO</v>
      </c>
      <c r="G95" s="30"/>
      <c r="H95" s="30"/>
      <c r="I95" s="26" t="s">
        <v>33</v>
      </c>
      <c r="J95" s="28" t="str">
        <f>E25</f>
        <v>CHVÁLEK ATELIÉR s.r.o..</v>
      </c>
      <c r="K95" s="30"/>
      <c r="L95" s="40"/>
      <c r="S95" s="30"/>
      <c r="T95" s="30"/>
      <c r="U95" s="30"/>
      <c r="V95" s="30"/>
      <c r="W95" s="30"/>
      <c r="X95" s="30"/>
      <c r="Y95" s="30"/>
      <c r="Z95" s="30"/>
      <c r="AA95" s="30"/>
      <c r="AB95" s="30"/>
      <c r="AC95" s="30"/>
      <c r="AD95" s="30"/>
      <c r="AE95" s="30"/>
    </row>
    <row r="96" spans="1:31" s="2" customFormat="1" ht="15.15" customHeight="1">
      <c r="A96" s="30"/>
      <c r="B96" s="31"/>
      <c r="C96" s="26" t="s">
        <v>31</v>
      </c>
      <c r="D96" s="30"/>
      <c r="E96" s="30"/>
      <c r="F96" s="24" t="str">
        <f>IF(E22="","",E22)</f>
        <v xml:space="preserve"> ---------------------------------------</v>
      </c>
      <c r="G96" s="30"/>
      <c r="H96" s="30"/>
      <c r="I96" s="26" t="s">
        <v>36</v>
      </c>
      <c r="J96" s="28" t="str">
        <f>E28</f>
        <v xml:space="preserve"> </v>
      </c>
      <c r="K96" s="30"/>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9.25" customHeight="1">
      <c r="A98" s="30"/>
      <c r="B98" s="31"/>
      <c r="C98" s="109" t="s">
        <v>111</v>
      </c>
      <c r="D98" s="101"/>
      <c r="E98" s="101"/>
      <c r="F98" s="101"/>
      <c r="G98" s="101"/>
      <c r="H98" s="101"/>
      <c r="I98" s="101"/>
      <c r="J98" s="110" t="s">
        <v>112</v>
      </c>
      <c r="K98" s="101"/>
      <c r="L98" s="40"/>
      <c r="S98" s="30"/>
      <c r="T98" s="30"/>
      <c r="U98" s="30"/>
      <c r="V98" s="30"/>
      <c r="W98" s="30"/>
      <c r="X98" s="30"/>
      <c r="Y98" s="30"/>
      <c r="Z98" s="30"/>
      <c r="AA98" s="30"/>
      <c r="AB98" s="30"/>
      <c r="AC98" s="30"/>
      <c r="AD98" s="30"/>
      <c r="AE98" s="30"/>
    </row>
    <row r="99" spans="1:47" s="2" customFormat="1" ht="10.35" customHeight="1">
      <c r="A99" s="30"/>
      <c r="B99" s="31"/>
      <c r="C99" s="30"/>
      <c r="D99" s="30"/>
      <c r="E99" s="30"/>
      <c r="F99" s="30"/>
      <c r="G99" s="30"/>
      <c r="H99" s="30"/>
      <c r="I99" s="30"/>
      <c r="J99" s="30"/>
      <c r="K99" s="30"/>
      <c r="L99" s="40"/>
      <c r="S99" s="30"/>
      <c r="T99" s="30"/>
      <c r="U99" s="30"/>
      <c r="V99" s="30"/>
      <c r="W99" s="30"/>
      <c r="X99" s="30"/>
      <c r="Y99" s="30"/>
      <c r="Z99" s="30"/>
      <c r="AA99" s="30"/>
      <c r="AB99" s="30"/>
      <c r="AC99" s="30"/>
      <c r="AD99" s="30"/>
      <c r="AE99" s="30"/>
    </row>
    <row r="100" spans="1:47" s="2" customFormat="1" ht="22.8" customHeight="1">
      <c r="A100" s="30"/>
      <c r="B100" s="31"/>
      <c r="C100" s="111" t="s">
        <v>113</v>
      </c>
      <c r="D100" s="30"/>
      <c r="E100" s="30"/>
      <c r="F100" s="30"/>
      <c r="G100" s="30"/>
      <c r="H100" s="30"/>
      <c r="I100" s="30"/>
      <c r="J100" s="69">
        <f>J126</f>
        <v>0</v>
      </c>
      <c r="K100" s="30"/>
      <c r="L100" s="40"/>
      <c r="S100" s="30"/>
      <c r="T100" s="30"/>
      <c r="U100" s="30"/>
      <c r="V100" s="30"/>
      <c r="W100" s="30"/>
      <c r="X100" s="30"/>
      <c r="Y100" s="30"/>
      <c r="Z100" s="30"/>
      <c r="AA100" s="30"/>
      <c r="AB100" s="30"/>
      <c r="AC100" s="30"/>
      <c r="AD100" s="30"/>
      <c r="AE100" s="30"/>
      <c r="AU100" s="17" t="s">
        <v>114</v>
      </c>
    </row>
    <row r="101" spans="1:47" s="9" customFormat="1" ht="24.9" customHeight="1">
      <c r="B101" s="112"/>
      <c r="D101" s="113" t="s">
        <v>782</v>
      </c>
      <c r="E101" s="114"/>
      <c r="F101" s="114"/>
      <c r="G101" s="114"/>
      <c r="H101" s="114"/>
      <c r="I101" s="114"/>
      <c r="J101" s="115">
        <f>J127</f>
        <v>0</v>
      </c>
      <c r="L101" s="112"/>
    </row>
    <row r="102" spans="1:47" s="9" customFormat="1" ht="24.9" customHeight="1">
      <c r="B102" s="112"/>
      <c r="D102" s="113" t="s">
        <v>783</v>
      </c>
      <c r="E102" s="114"/>
      <c r="F102" s="114"/>
      <c r="G102" s="114"/>
      <c r="H102" s="114"/>
      <c r="I102" s="114"/>
      <c r="J102" s="115">
        <f>J136</f>
        <v>0</v>
      </c>
      <c r="L102" s="112"/>
    </row>
    <row r="103" spans="1:47" s="2" customFormat="1" ht="21.75" customHeight="1">
      <c r="A103" s="30"/>
      <c r="B103" s="31"/>
      <c r="C103" s="30"/>
      <c r="D103" s="30"/>
      <c r="E103" s="30"/>
      <c r="F103" s="30"/>
      <c r="G103" s="30"/>
      <c r="H103" s="30"/>
      <c r="I103" s="30"/>
      <c r="J103" s="30"/>
      <c r="K103" s="30"/>
      <c r="L103" s="40"/>
      <c r="S103" s="30"/>
      <c r="T103" s="30"/>
      <c r="U103" s="30"/>
      <c r="V103" s="30"/>
      <c r="W103" s="30"/>
      <c r="X103" s="30"/>
      <c r="Y103" s="30"/>
      <c r="Z103" s="30"/>
      <c r="AA103" s="30"/>
      <c r="AB103" s="30"/>
      <c r="AC103" s="30"/>
      <c r="AD103" s="30"/>
      <c r="AE103" s="30"/>
    </row>
    <row r="104" spans="1:47" s="2" customFormat="1" ht="6.9" customHeight="1">
      <c r="A104" s="30"/>
      <c r="B104" s="45"/>
      <c r="C104" s="46"/>
      <c r="D104" s="46"/>
      <c r="E104" s="46"/>
      <c r="F104" s="46"/>
      <c r="G104" s="46"/>
      <c r="H104" s="46"/>
      <c r="I104" s="46"/>
      <c r="J104" s="46"/>
      <c r="K104" s="46"/>
      <c r="L104" s="40"/>
      <c r="S104" s="30"/>
      <c r="T104" s="30"/>
      <c r="U104" s="30"/>
      <c r="V104" s="30"/>
      <c r="W104" s="30"/>
      <c r="X104" s="30"/>
      <c r="Y104" s="30"/>
      <c r="Z104" s="30"/>
      <c r="AA104" s="30"/>
      <c r="AB104" s="30"/>
      <c r="AC104" s="30"/>
      <c r="AD104" s="30"/>
      <c r="AE104" s="30"/>
    </row>
    <row r="108" spans="1:47" s="2" customFormat="1" ht="6.9" customHeight="1">
      <c r="A108" s="30"/>
      <c r="B108" s="47"/>
      <c r="C108" s="48"/>
      <c r="D108" s="48"/>
      <c r="E108" s="48"/>
      <c r="F108" s="48"/>
      <c r="G108" s="48"/>
      <c r="H108" s="48"/>
      <c r="I108" s="48"/>
      <c r="J108" s="48"/>
      <c r="K108" s="48"/>
      <c r="L108" s="40"/>
      <c r="S108" s="30"/>
      <c r="T108" s="30"/>
      <c r="U108" s="30"/>
      <c r="V108" s="30"/>
      <c r="W108" s="30"/>
      <c r="X108" s="30"/>
      <c r="Y108" s="30"/>
      <c r="Z108" s="30"/>
      <c r="AA108" s="30"/>
      <c r="AB108" s="30"/>
      <c r="AC108" s="30"/>
      <c r="AD108" s="30"/>
      <c r="AE108" s="30"/>
    </row>
    <row r="109" spans="1:47" s="2" customFormat="1" ht="24.9" customHeight="1">
      <c r="A109" s="30"/>
      <c r="B109" s="31"/>
      <c r="C109" s="21" t="s">
        <v>121</v>
      </c>
      <c r="D109" s="30"/>
      <c r="E109" s="30"/>
      <c r="F109" s="30"/>
      <c r="G109" s="30"/>
      <c r="H109" s="30"/>
      <c r="I109" s="30"/>
      <c r="J109" s="30"/>
      <c r="K109" s="30"/>
      <c r="L109" s="40"/>
      <c r="S109" s="30"/>
      <c r="T109" s="30"/>
      <c r="U109" s="30"/>
      <c r="V109" s="30"/>
      <c r="W109" s="30"/>
      <c r="X109" s="30"/>
      <c r="Y109" s="30"/>
      <c r="Z109" s="30"/>
      <c r="AA109" s="30"/>
      <c r="AB109" s="30"/>
      <c r="AC109" s="30"/>
      <c r="AD109" s="30"/>
      <c r="AE109" s="30"/>
    </row>
    <row r="110" spans="1:47" s="2" customFormat="1" ht="6.9" customHeight="1">
      <c r="A110" s="30"/>
      <c r="B110" s="31"/>
      <c r="C110" s="30"/>
      <c r="D110" s="30"/>
      <c r="E110" s="30"/>
      <c r="F110" s="30"/>
      <c r="G110" s="30"/>
      <c r="H110" s="30"/>
      <c r="I110" s="30"/>
      <c r="J110" s="30"/>
      <c r="K110" s="30"/>
      <c r="L110" s="40"/>
      <c r="S110" s="30"/>
      <c r="T110" s="30"/>
      <c r="U110" s="30"/>
      <c r="V110" s="30"/>
      <c r="W110" s="30"/>
      <c r="X110" s="30"/>
      <c r="Y110" s="30"/>
      <c r="Z110" s="30"/>
      <c r="AA110" s="30"/>
      <c r="AB110" s="30"/>
      <c r="AC110" s="30"/>
      <c r="AD110" s="30"/>
      <c r="AE110" s="30"/>
    </row>
    <row r="111" spans="1:47" s="2" customFormat="1" ht="12" customHeight="1">
      <c r="A111" s="30"/>
      <c r="B111" s="31"/>
      <c r="C111" s="26" t="s">
        <v>14</v>
      </c>
      <c r="D111" s="30"/>
      <c r="E111" s="30"/>
      <c r="F111" s="30"/>
      <c r="G111" s="30"/>
      <c r="H111" s="30"/>
      <c r="I111" s="30"/>
      <c r="J111" s="30"/>
      <c r="K111" s="30"/>
      <c r="L111" s="40"/>
      <c r="S111" s="30"/>
      <c r="T111" s="30"/>
      <c r="U111" s="30"/>
      <c r="V111" s="30"/>
      <c r="W111" s="30"/>
      <c r="X111" s="30"/>
      <c r="Y111" s="30"/>
      <c r="Z111" s="30"/>
      <c r="AA111" s="30"/>
      <c r="AB111" s="30"/>
      <c r="AC111" s="30"/>
      <c r="AD111" s="30"/>
      <c r="AE111" s="30"/>
    </row>
    <row r="112" spans="1:47" s="2" customFormat="1" ht="16.5" customHeight="1">
      <c r="A112" s="30"/>
      <c r="B112" s="31"/>
      <c r="C112" s="30"/>
      <c r="D112" s="30"/>
      <c r="E112" s="240" t="str">
        <f>E7</f>
        <v>Akumulace dešťových vod budovy víceúčelové sportovní haly v areálu VŠB-TUO</v>
      </c>
      <c r="F112" s="241"/>
      <c r="G112" s="241"/>
      <c r="H112" s="241"/>
      <c r="I112" s="30"/>
      <c r="J112" s="30"/>
      <c r="K112" s="30"/>
      <c r="L112" s="40"/>
      <c r="S112" s="30"/>
      <c r="T112" s="30"/>
      <c r="U112" s="30"/>
      <c r="V112" s="30"/>
      <c r="W112" s="30"/>
      <c r="X112" s="30"/>
      <c r="Y112" s="30"/>
      <c r="Z112" s="30"/>
      <c r="AA112" s="30"/>
      <c r="AB112" s="30"/>
      <c r="AC112" s="30"/>
      <c r="AD112" s="30"/>
      <c r="AE112" s="30"/>
    </row>
    <row r="113" spans="1:65" s="1" customFormat="1" ht="12" customHeight="1">
      <c r="B113" s="20"/>
      <c r="C113" s="26" t="s">
        <v>107</v>
      </c>
      <c r="L113" s="20"/>
    </row>
    <row r="114" spans="1:65" s="1" customFormat="1" ht="16.5" customHeight="1">
      <c r="B114" s="20"/>
      <c r="E114" s="240">
        <v>1</v>
      </c>
      <c r="F114" s="214"/>
      <c r="G114" s="214"/>
      <c r="H114" s="214"/>
      <c r="L114" s="20"/>
    </row>
    <row r="115" spans="1:65" s="1" customFormat="1" ht="12" customHeight="1">
      <c r="B115" s="20"/>
      <c r="C115" s="26" t="s">
        <v>108</v>
      </c>
      <c r="L115" s="20"/>
    </row>
    <row r="116" spans="1:65" s="2" customFormat="1" ht="16.5" customHeight="1">
      <c r="A116" s="30"/>
      <c r="B116" s="31"/>
      <c r="C116" s="30"/>
      <c r="D116" s="30"/>
      <c r="E116" s="242" t="s">
        <v>280</v>
      </c>
      <c r="F116" s="239"/>
      <c r="G116" s="239"/>
      <c r="H116" s="239"/>
      <c r="I116" s="30"/>
      <c r="J116" s="30"/>
      <c r="K116" s="30"/>
      <c r="L116" s="40"/>
      <c r="S116" s="30"/>
      <c r="T116" s="30"/>
      <c r="U116" s="30"/>
      <c r="V116" s="30"/>
      <c r="W116" s="30"/>
      <c r="X116" s="30"/>
      <c r="Y116" s="30"/>
      <c r="Z116" s="30"/>
      <c r="AA116" s="30"/>
      <c r="AB116" s="30"/>
      <c r="AC116" s="30"/>
      <c r="AD116" s="30"/>
      <c r="AE116" s="30"/>
    </row>
    <row r="117" spans="1:65" s="2" customFormat="1" ht="12" customHeight="1">
      <c r="A117" s="30"/>
      <c r="B117" s="31"/>
      <c r="C117" s="26" t="s">
        <v>281</v>
      </c>
      <c r="D117" s="30"/>
      <c r="E117" s="30"/>
      <c r="F117" s="30"/>
      <c r="G117" s="30"/>
      <c r="H117" s="30"/>
      <c r="I117" s="30"/>
      <c r="J117" s="30"/>
      <c r="K117" s="30"/>
      <c r="L117" s="40"/>
      <c r="S117" s="30"/>
      <c r="T117" s="30"/>
      <c r="U117" s="30"/>
      <c r="V117" s="30"/>
      <c r="W117" s="30"/>
      <c r="X117" s="30"/>
      <c r="Y117" s="30"/>
      <c r="Z117" s="30"/>
      <c r="AA117" s="30"/>
      <c r="AB117" s="30"/>
      <c r="AC117" s="30"/>
      <c r="AD117" s="30"/>
      <c r="AE117" s="30"/>
    </row>
    <row r="118" spans="1:65" s="2" customFormat="1" ht="16.5" customHeight="1">
      <c r="A118" s="30"/>
      <c r="B118" s="31"/>
      <c r="C118" s="30"/>
      <c r="D118" s="30"/>
      <c r="E118" s="208" t="str">
        <f>E13</f>
        <v>2 - Stavebně technické řešení _ příloha č.1</v>
      </c>
      <c r="F118" s="239"/>
      <c r="G118" s="239"/>
      <c r="H118" s="239"/>
      <c r="I118" s="30"/>
      <c r="J118" s="30"/>
      <c r="K118" s="30"/>
      <c r="L118" s="40"/>
      <c r="S118" s="30"/>
      <c r="T118" s="30"/>
      <c r="U118" s="30"/>
      <c r="V118" s="30"/>
      <c r="W118" s="30"/>
      <c r="X118" s="30"/>
      <c r="Y118" s="30"/>
      <c r="Z118" s="30"/>
      <c r="AA118" s="30"/>
      <c r="AB118" s="30"/>
      <c r="AC118" s="30"/>
      <c r="AD118" s="30"/>
      <c r="AE118" s="30"/>
    </row>
    <row r="119" spans="1:65" s="2" customFormat="1" ht="6.9" customHeight="1">
      <c r="A119" s="30"/>
      <c r="B119" s="31"/>
      <c r="C119" s="30"/>
      <c r="D119" s="30"/>
      <c r="E119" s="30"/>
      <c r="F119" s="30"/>
      <c r="G119" s="30"/>
      <c r="H119" s="30"/>
      <c r="I119" s="30"/>
      <c r="J119" s="30"/>
      <c r="K119" s="30"/>
      <c r="L119" s="40"/>
      <c r="S119" s="30"/>
      <c r="T119" s="30"/>
      <c r="U119" s="30"/>
      <c r="V119" s="30"/>
      <c r="W119" s="30"/>
      <c r="X119" s="30"/>
      <c r="Y119" s="30"/>
      <c r="Z119" s="30"/>
      <c r="AA119" s="30"/>
      <c r="AB119" s="30"/>
      <c r="AC119" s="30"/>
      <c r="AD119" s="30"/>
      <c r="AE119" s="30"/>
    </row>
    <row r="120" spans="1:65" s="2" customFormat="1" ht="12" customHeight="1">
      <c r="A120" s="30"/>
      <c r="B120" s="31"/>
      <c r="C120" s="26" t="s">
        <v>20</v>
      </c>
      <c r="D120" s="30"/>
      <c r="E120" s="30"/>
      <c r="F120" s="24" t="str">
        <f>F16</f>
        <v xml:space="preserve"> </v>
      </c>
      <c r="G120" s="30"/>
      <c r="H120" s="30"/>
      <c r="I120" s="26" t="s">
        <v>22</v>
      </c>
      <c r="J120" s="53">
        <f>IF(J16="","",J16)</f>
        <v>44638</v>
      </c>
      <c r="K120" s="30"/>
      <c r="L120" s="40"/>
      <c r="S120" s="30"/>
      <c r="T120" s="30"/>
      <c r="U120" s="30"/>
      <c r="V120" s="30"/>
      <c r="W120" s="30"/>
      <c r="X120" s="30"/>
      <c r="Y120" s="30"/>
      <c r="Z120" s="30"/>
      <c r="AA120" s="30"/>
      <c r="AB120" s="30"/>
      <c r="AC120" s="30"/>
      <c r="AD120" s="30"/>
      <c r="AE120" s="30"/>
    </row>
    <row r="121" spans="1:65" s="2" customFormat="1" ht="6.9" customHeight="1">
      <c r="A121" s="30"/>
      <c r="B121" s="31"/>
      <c r="C121" s="30"/>
      <c r="D121" s="30"/>
      <c r="E121" s="30"/>
      <c r="F121" s="30"/>
      <c r="G121" s="30"/>
      <c r="H121" s="30"/>
      <c r="I121" s="30"/>
      <c r="J121" s="30"/>
      <c r="K121" s="30"/>
      <c r="L121" s="40"/>
      <c r="S121" s="30"/>
      <c r="T121" s="30"/>
      <c r="U121" s="30"/>
      <c r="V121" s="30"/>
      <c r="W121" s="30"/>
      <c r="X121" s="30"/>
      <c r="Y121" s="30"/>
      <c r="Z121" s="30"/>
      <c r="AA121" s="30"/>
      <c r="AB121" s="30"/>
      <c r="AC121" s="30"/>
      <c r="AD121" s="30"/>
      <c r="AE121" s="30"/>
    </row>
    <row r="122" spans="1:65" s="2" customFormat="1" ht="25.65" customHeight="1">
      <c r="A122" s="30"/>
      <c r="B122" s="31"/>
      <c r="C122" s="26" t="s">
        <v>27</v>
      </c>
      <c r="D122" s="30"/>
      <c r="E122" s="30"/>
      <c r="F122" s="24" t="str">
        <f>E19</f>
        <v>VŠB - TUO</v>
      </c>
      <c r="G122" s="30"/>
      <c r="H122" s="30"/>
      <c r="I122" s="26" t="s">
        <v>33</v>
      </c>
      <c r="J122" s="28" t="str">
        <f>E25</f>
        <v>CHVÁLEK ATELIÉR s.r.o..</v>
      </c>
      <c r="K122" s="30"/>
      <c r="L122" s="40"/>
      <c r="S122" s="30"/>
      <c r="T122" s="30"/>
      <c r="U122" s="30"/>
      <c r="V122" s="30"/>
      <c r="W122" s="30"/>
      <c r="X122" s="30"/>
      <c r="Y122" s="30"/>
      <c r="Z122" s="30"/>
      <c r="AA122" s="30"/>
      <c r="AB122" s="30"/>
      <c r="AC122" s="30"/>
      <c r="AD122" s="30"/>
      <c r="AE122" s="30"/>
    </row>
    <row r="123" spans="1:65" s="2" customFormat="1" ht="15.15" customHeight="1">
      <c r="A123" s="30"/>
      <c r="B123" s="31"/>
      <c r="C123" s="26" t="s">
        <v>31</v>
      </c>
      <c r="D123" s="30"/>
      <c r="E123" s="30"/>
      <c r="F123" s="24" t="str">
        <f>IF(E22="","",E22)</f>
        <v xml:space="preserve"> ---------------------------------------</v>
      </c>
      <c r="G123" s="30"/>
      <c r="H123" s="30"/>
      <c r="I123" s="26" t="s">
        <v>36</v>
      </c>
      <c r="J123" s="28" t="str">
        <f>E28</f>
        <v xml:space="preserve"> </v>
      </c>
      <c r="K123" s="30"/>
      <c r="L123" s="40"/>
      <c r="S123" s="30"/>
      <c r="T123" s="30"/>
      <c r="U123" s="30"/>
      <c r="V123" s="30"/>
      <c r="W123" s="30"/>
      <c r="X123" s="30"/>
      <c r="Y123" s="30"/>
      <c r="Z123" s="30"/>
      <c r="AA123" s="30"/>
      <c r="AB123" s="30"/>
      <c r="AC123" s="30"/>
      <c r="AD123" s="30"/>
      <c r="AE123" s="30"/>
    </row>
    <row r="124" spans="1:65" s="2" customFormat="1" ht="10.35" customHeight="1">
      <c r="A124" s="30"/>
      <c r="B124" s="31"/>
      <c r="C124" s="30"/>
      <c r="D124" s="30"/>
      <c r="E124" s="30"/>
      <c r="F124" s="30"/>
      <c r="G124" s="30"/>
      <c r="H124" s="30"/>
      <c r="I124" s="30"/>
      <c r="J124" s="30"/>
      <c r="K124" s="30"/>
      <c r="L124" s="40"/>
      <c r="S124" s="30"/>
      <c r="T124" s="30"/>
      <c r="U124" s="30"/>
      <c r="V124" s="30"/>
      <c r="W124" s="30"/>
      <c r="X124" s="30"/>
      <c r="Y124" s="30"/>
      <c r="Z124" s="30"/>
      <c r="AA124" s="30"/>
      <c r="AB124" s="30"/>
      <c r="AC124" s="30"/>
      <c r="AD124" s="30"/>
      <c r="AE124" s="30"/>
    </row>
    <row r="125" spans="1:65" s="11" customFormat="1" ht="29.25" customHeight="1">
      <c r="A125" s="120"/>
      <c r="B125" s="121"/>
      <c r="C125" s="122" t="s">
        <v>122</v>
      </c>
      <c r="D125" s="123" t="s">
        <v>65</v>
      </c>
      <c r="E125" s="123" t="s">
        <v>61</v>
      </c>
      <c r="F125" s="123" t="s">
        <v>62</v>
      </c>
      <c r="G125" s="123" t="s">
        <v>123</v>
      </c>
      <c r="H125" s="123" t="s">
        <v>124</v>
      </c>
      <c r="I125" s="123" t="s">
        <v>125</v>
      </c>
      <c r="J125" s="123" t="s">
        <v>112</v>
      </c>
      <c r="K125" s="124" t="s">
        <v>126</v>
      </c>
      <c r="L125" s="125"/>
      <c r="M125" s="60" t="s">
        <v>1</v>
      </c>
      <c r="N125" s="61" t="s">
        <v>44</v>
      </c>
      <c r="O125" s="61" t="s">
        <v>127</v>
      </c>
      <c r="P125" s="61" t="s">
        <v>128</v>
      </c>
      <c r="Q125" s="61" t="s">
        <v>129</v>
      </c>
      <c r="R125" s="61" t="s">
        <v>130</v>
      </c>
      <c r="S125" s="61" t="s">
        <v>131</v>
      </c>
      <c r="T125" s="62" t="s">
        <v>132</v>
      </c>
      <c r="U125" s="120"/>
      <c r="V125" s="120"/>
      <c r="W125" s="120"/>
      <c r="X125" s="120"/>
      <c r="Y125" s="120"/>
      <c r="Z125" s="120"/>
      <c r="AA125" s="120"/>
      <c r="AB125" s="120"/>
      <c r="AC125" s="120"/>
      <c r="AD125" s="120"/>
      <c r="AE125" s="120"/>
    </row>
    <row r="126" spans="1:65" s="2" customFormat="1" ht="22.8" customHeight="1">
      <c r="A126" s="30"/>
      <c r="B126" s="31"/>
      <c r="C126" s="67" t="s">
        <v>133</v>
      </c>
      <c r="D126" s="30"/>
      <c r="E126" s="30"/>
      <c r="F126" s="30"/>
      <c r="G126" s="30"/>
      <c r="H126" s="30"/>
      <c r="I126" s="30"/>
      <c r="J126" s="126">
        <f>BK126</f>
        <v>0</v>
      </c>
      <c r="K126" s="30"/>
      <c r="L126" s="31"/>
      <c r="M126" s="63"/>
      <c r="N126" s="54"/>
      <c r="O126" s="64"/>
      <c r="P126" s="127">
        <f>P127+P136</f>
        <v>0</v>
      </c>
      <c r="Q126" s="64"/>
      <c r="R126" s="127">
        <f>R127+R136</f>
        <v>0</v>
      </c>
      <c r="S126" s="64"/>
      <c r="T126" s="128">
        <f>T127+T136</f>
        <v>0</v>
      </c>
      <c r="U126" s="30"/>
      <c r="V126" s="30"/>
      <c r="W126" s="30"/>
      <c r="X126" s="30"/>
      <c r="Y126" s="30"/>
      <c r="Z126" s="30"/>
      <c r="AA126" s="30"/>
      <c r="AB126" s="30"/>
      <c r="AC126" s="30"/>
      <c r="AD126" s="30"/>
      <c r="AE126" s="30"/>
      <c r="AT126" s="17" t="s">
        <v>79</v>
      </c>
      <c r="AU126" s="17" t="s">
        <v>114</v>
      </c>
      <c r="BK126" s="129">
        <f>BK127+BK136</f>
        <v>0</v>
      </c>
    </row>
    <row r="127" spans="1:65" s="12" customFormat="1" ht="25.95" customHeight="1">
      <c r="B127" s="130"/>
      <c r="D127" s="131" t="s">
        <v>79</v>
      </c>
      <c r="E127" s="132" t="s">
        <v>784</v>
      </c>
      <c r="F127" s="132" t="s">
        <v>785</v>
      </c>
      <c r="J127" s="133">
        <f>BK127</f>
        <v>0</v>
      </c>
      <c r="L127" s="130"/>
      <c r="M127" s="134"/>
      <c r="N127" s="135"/>
      <c r="O127" s="135"/>
      <c r="P127" s="136">
        <f>SUM(P128:P135)</f>
        <v>0</v>
      </c>
      <c r="Q127" s="135"/>
      <c r="R127" s="136">
        <f>SUM(R128:R135)</f>
        <v>0</v>
      </c>
      <c r="S127" s="135"/>
      <c r="T127" s="137">
        <f>SUM(T128:T135)</f>
        <v>0</v>
      </c>
      <c r="AR127" s="131" t="s">
        <v>84</v>
      </c>
      <c r="AT127" s="138" t="s">
        <v>79</v>
      </c>
      <c r="AU127" s="138" t="s">
        <v>80</v>
      </c>
      <c r="AY127" s="131" t="s">
        <v>136</v>
      </c>
      <c r="BK127" s="139">
        <f>SUM(BK128:BK135)</f>
        <v>0</v>
      </c>
    </row>
    <row r="128" spans="1:65" s="2" customFormat="1" ht="16.5" customHeight="1">
      <c r="A128" s="30"/>
      <c r="B128" s="142"/>
      <c r="C128" s="143" t="s">
        <v>84</v>
      </c>
      <c r="D128" s="143" t="s">
        <v>139</v>
      </c>
      <c r="E128" s="144" t="s">
        <v>84</v>
      </c>
      <c r="F128" s="145" t="s">
        <v>786</v>
      </c>
      <c r="G128" s="146" t="s">
        <v>787</v>
      </c>
      <c r="H128" s="147">
        <v>1</v>
      </c>
      <c r="I128" s="148">
        <v>0</v>
      </c>
      <c r="J128" s="148">
        <f t="shared" ref="J128:J135" si="0">ROUND(I128*H128,2)</f>
        <v>0</v>
      </c>
      <c r="K128" s="145" t="s">
        <v>165</v>
      </c>
      <c r="L128" s="31"/>
      <c r="M128" s="149" t="s">
        <v>1</v>
      </c>
      <c r="N128" s="150" t="s">
        <v>45</v>
      </c>
      <c r="O128" s="151">
        <v>0</v>
      </c>
      <c r="P128" s="151">
        <f t="shared" ref="P128:P135" si="1">O128*H128</f>
        <v>0</v>
      </c>
      <c r="Q128" s="151">
        <v>0</v>
      </c>
      <c r="R128" s="151">
        <f t="shared" ref="R128:R135" si="2">Q128*H128</f>
        <v>0</v>
      </c>
      <c r="S128" s="151">
        <v>0</v>
      </c>
      <c r="T128" s="152">
        <f t="shared" ref="T128:T135" si="3">S128*H128</f>
        <v>0</v>
      </c>
      <c r="U128" s="30"/>
      <c r="V128" s="30"/>
      <c r="W128" s="30"/>
      <c r="X128" s="30"/>
      <c r="Y128" s="30"/>
      <c r="Z128" s="30"/>
      <c r="AA128" s="30"/>
      <c r="AB128" s="30"/>
      <c r="AC128" s="30"/>
      <c r="AD128" s="30"/>
      <c r="AE128" s="30"/>
      <c r="AR128" s="153" t="s">
        <v>144</v>
      </c>
      <c r="AT128" s="153" t="s">
        <v>139</v>
      </c>
      <c r="AU128" s="153" t="s">
        <v>84</v>
      </c>
      <c r="AY128" s="17" t="s">
        <v>136</v>
      </c>
      <c r="BE128" s="154">
        <f t="shared" ref="BE128:BE135" si="4">IF(N128="základní",J128,0)</f>
        <v>0</v>
      </c>
      <c r="BF128" s="154">
        <f t="shared" ref="BF128:BF135" si="5">IF(N128="snížená",J128,0)</f>
        <v>0</v>
      </c>
      <c r="BG128" s="154">
        <f t="shared" ref="BG128:BG135" si="6">IF(N128="zákl. přenesená",J128,0)</f>
        <v>0</v>
      </c>
      <c r="BH128" s="154">
        <f t="shared" ref="BH128:BH135" si="7">IF(N128="sníž. přenesená",J128,0)</f>
        <v>0</v>
      </c>
      <c r="BI128" s="154">
        <f t="shared" ref="BI128:BI135" si="8">IF(N128="nulová",J128,0)</f>
        <v>0</v>
      </c>
      <c r="BJ128" s="17" t="s">
        <v>84</v>
      </c>
      <c r="BK128" s="154">
        <f t="shared" ref="BK128:BK135" si="9">ROUND(I128*H128,2)</f>
        <v>0</v>
      </c>
      <c r="BL128" s="17" t="s">
        <v>144</v>
      </c>
      <c r="BM128" s="153" t="s">
        <v>87</v>
      </c>
    </row>
    <row r="129" spans="1:65" s="2" customFormat="1" ht="16.5" customHeight="1">
      <c r="A129" s="30"/>
      <c r="B129" s="142"/>
      <c r="C129" s="143" t="s">
        <v>87</v>
      </c>
      <c r="D129" s="143" t="s">
        <v>139</v>
      </c>
      <c r="E129" s="144" t="s">
        <v>87</v>
      </c>
      <c r="F129" s="145" t="s">
        <v>788</v>
      </c>
      <c r="G129" s="146" t="s">
        <v>787</v>
      </c>
      <c r="H129" s="147">
        <v>1</v>
      </c>
      <c r="I129" s="148">
        <v>0</v>
      </c>
      <c r="J129" s="148">
        <f t="shared" si="0"/>
        <v>0</v>
      </c>
      <c r="K129" s="145" t="s">
        <v>165</v>
      </c>
      <c r="L129" s="31"/>
      <c r="M129" s="149" t="s">
        <v>1</v>
      </c>
      <c r="N129" s="150" t="s">
        <v>45</v>
      </c>
      <c r="O129" s="151">
        <v>0</v>
      </c>
      <c r="P129" s="151">
        <f t="shared" si="1"/>
        <v>0</v>
      </c>
      <c r="Q129" s="151">
        <v>0</v>
      </c>
      <c r="R129" s="151">
        <f t="shared" si="2"/>
        <v>0</v>
      </c>
      <c r="S129" s="151">
        <v>0</v>
      </c>
      <c r="T129" s="152">
        <f t="shared" si="3"/>
        <v>0</v>
      </c>
      <c r="U129" s="30"/>
      <c r="V129" s="30"/>
      <c r="W129" s="30"/>
      <c r="X129" s="30"/>
      <c r="Y129" s="30"/>
      <c r="Z129" s="30"/>
      <c r="AA129" s="30"/>
      <c r="AB129" s="30"/>
      <c r="AC129" s="30"/>
      <c r="AD129" s="30"/>
      <c r="AE129" s="30"/>
      <c r="AR129" s="153" t="s">
        <v>144</v>
      </c>
      <c r="AT129" s="153" t="s">
        <v>139</v>
      </c>
      <c r="AU129" s="153" t="s">
        <v>84</v>
      </c>
      <c r="AY129" s="17" t="s">
        <v>136</v>
      </c>
      <c r="BE129" s="154">
        <f t="shared" si="4"/>
        <v>0</v>
      </c>
      <c r="BF129" s="154">
        <f t="shared" si="5"/>
        <v>0</v>
      </c>
      <c r="BG129" s="154">
        <f t="shared" si="6"/>
        <v>0</v>
      </c>
      <c r="BH129" s="154">
        <f t="shared" si="7"/>
        <v>0</v>
      </c>
      <c r="BI129" s="154">
        <f t="shared" si="8"/>
        <v>0</v>
      </c>
      <c r="BJ129" s="17" t="s">
        <v>84</v>
      </c>
      <c r="BK129" s="154">
        <f t="shared" si="9"/>
        <v>0</v>
      </c>
      <c r="BL129" s="17" t="s">
        <v>144</v>
      </c>
      <c r="BM129" s="153" t="s">
        <v>144</v>
      </c>
    </row>
    <row r="130" spans="1:65" s="2" customFormat="1" ht="16.5" customHeight="1">
      <c r="A130" s="30"/>
      <c r="B130" s="142"/>
      <c r="C130" s="143" t="s">
        <v>96</v>
      </c>
      <c r="D130" s="143" t="s">
        <v>139</v>
      </c>
      <c r="E130" s="144" t="s">
        <v>96</v>
      </c>
      <c r="F130" s="145" t="s">
        <v>789</v>
      </c>
      <c r="G130" s="146" t="s">
        <v>787</v>
      </c>
      <c r="H130" s="147">
        <v>6</v>
      </c>
      <c r="I130" s="148">
        <v>0</v>
      </c>
      <c r="J130" s="148">
        <f t="shared" si="0"/>
        <v>0</v>
      </c>
      <c r="K130" s="145" t="s">
        <v>165</v>
      </c>
      <c r="L130" s="31"/>
      <c r="M130" s="149" t="s">
        <v>1</v>
      </c>
      <c r="N130" s="150" t="s">
        <v>45</v>
      </c>
      <c r="O130" s="151">
        <v>0</v>
      </c>
      <c r="P130" s="151">
        <f t="shared" si="1"/>
        <v>0</v>
      </c>
      <c r="Q130" s="151">
        <v>0</v>
      </c>
      <c r="R130" s="151">
        <f t="shared" si="2"/>
        <v>0</v>
      </c>
      <c r="S130" s="151">
        <v>0</v>
      </c>
      <c r="T130" s="152">
        <f t="shared" si="3"/>
        <v>0</v>
      </c>
      <c r="U130" s="30"/>
      <c r="V130" s="30"/>
      <c r="W130" s="30"/>
      <c r="X130" s="30"/>
      <c r="Y130" s="30"/>
      <c r="Z130" s="30"/>
      <c r="AA130" s="30"/>
      <c r="AB130" s="30"/>
      <c r="AC130" s="30"/>
      <c r="AD130" s="30"/>
      <c r="AE130" s="30"/>
      <c r="AR130" s="153" t="s">
        <v>144</v>
      </c>
      <c r="AT130" s="153" t="s">
        <v>139</v>
      </c>
      <c r="AU130" s="153" t="s">
        <v>84</v>
      </c>
      <c r="AY130" s="17" t="s">
        <v>136</v>
      </c>
      <c r="BE130" s="154">
        <f t="shared" si="4"/>
        <v>0</v>
      </c>
      <c r="BF130" s="154">
        <f t="shared" si="5"/>
        <v>0</v>
      </c>
      <c r="BG130" s="154">
        <f t="shared" si="6"/>
        <v>0</v>
      </c>
      <c r="BH130" s="154">
        <f t="shared" si="7"/>
        <v>0</v>
      </c>
      <c r="BI130" s="154">
        <f t="shared" si="8"/>
        <v>0</v>
      </c>
      <c r="BJ130" s="17" t="s">
        <v>84</v>
      </c>
      <c r="BK130" s="154">
        <f t="shared" si="9"/>
        <v>0</v>
      </c>
      <c r="BL130" s="17" t="s">
        <v>144</v>
      </c>
      <c r="BM130" s="153" t="s">
        <v>169</v>
      </c>
    </row>
    <row r="131" spans="1:65" s="2" customFormat="1" ht="16.5" customHeight="1">
      <c r="A131" s="30"/>
      <c r="B131" s="142"/>
      <c r="C131" s="143" t="s">
        <v>144</v>
      </c>
      <c r="D131" s="143" t="s">
        <v>139</v>
      </c>
      <c r="E131" s="144" t="s">
        <v>144</v>
      </c>
      <c r="F131" s="145" t="s">
        <v>790</v>
      </c>
      <c r="G131" s="146" t="s">
        <v>787</v>
      </c>
      <c r="H131" s="147">
        <v>1</v>
      </c>
      <c r="I131" s="148">
        <v>0</v>
      </c>
      <c r="J131" s="148">
        <f t="shared" si="0"/>
        <v>0</v>
      </c>
      <c r="K131" s="145" t="s">
        <v>165</v>
      </c>
      <c r="L131" s="31"/>
      <c r="M131" s="149" t="s">
        <v>1</v>
      </c>
      <c r="N131" s="150" t="s">
        <v>45</v>
      </c>
      <c r="O131" s="151">
        <v>0</v>
      </c>
      <c r="P131" s="151">
        <f t="shared" si="1"/>
        <v>0</v>
      </c>
      <c r="Q131" s="151">
        <v>0</v>
      </c>
      <c r="R131" s="151">
        <f t="shared" si="2"/>
        <v>0</v>
      </c>
      <c r="S131" s="151">
        <v>0</v>
      </c>
      <c r="T131" s="152">
        <f t="shared" si="3"/>
        <v>0</v>
      </c>
      <c r="U131" s="30"/>
      <c r="V131" s="30"/>
      <c r="W131" s="30"/>
      <c r="X131" s="30"/>
      <c r="Y131" s="30"/>
      <c r="Z131" s="30"/>
      <c r="AA131" s="30"/>
      <c r="AB131" s="30"/>
      <c r="AC131" s="30"/>
      <c r="AD131" s="30"/>
      <c r="AE131" s="30"/>
      <c r="AR131" s="153" t="s">
        <v>144</v>
      </c>
      <c r="AT131" s="153" t="s">
        <v>139</v>
      </c>
      <c r="AU131" s="153" t="s">
        <v>84</v>
      </c>
      <c r="AY131" s="17" t="s">
        <v>136</v>
      </c>
      <c r="BE131" s="154">
        <f t="shared" si="4"/>
        <v>0</v>
      </c>
      <c r="BF131" s="154">
        <f t="shared" si="5"/>
        <v>0</v>
      </c>
      <c r="BG131" s="154">
        <f t="shared" si="6"/>
        <v>0</v>
      </c>
      <c r="BH131" s="154">
        <f t="shared" si="7"/>
        <v>0</v>
      </c>
      <c r="BI131" s="154">
        <f t="shared" si="8"/>
        <v>0</v>
      </c>
      <c r="BJ131" s="17" t="s">
        <v>84</v>
      </c>
      <c r="BK131" s="154">
        <f t="shared" si="9"/>
        <v>0</v>
      </c>
      <c r="BL131" s="17" t="s">
        <v>144</v>
      </c>
      <c r="BM131" s="153" t="s">
        <v>178</v>
      </c>
    </row>
    <row r="132" spans="1:65" s="2" customFormat="1" ht="16.5" customHeight="1">
      <c r="A132" s="30"/>
      <c r="B132" s="142"/>
      <c r="C132" s="143" t="s">
        <v>162</v>
      </c>
      <c r="D132" s="143" t="s">
        <v>139</v>
      </c>
      <c r="E132" s="144" t="s">
        <v>162</v>
      </c>
      <c r="F132" s="145" t="s">
        <v>791</v>
      </c>
      <c r="G132" s="146" t="s">
        <v>787</v>
      </c>
      <c r="H132" s="147">
        <v>1</v>
      </c>
      <c r="I132" s="148">
        <v>0</v>
      </c>
      <c r="J132" s="148">
        <f t="shared" si="0"/>
        <v>0</v>
      </c>
      <c r="K132" s="145" t="s">
        <v>165</v>
      </c>
      <c r="L132" s="31"/>
      <c r="M132" s="149" t="s">
        <v>1</v>
      </c>
      <c r="N132" s="150" t="s">
        <v>45</v>
      </c>
      <c r="O132" s="151">
        <v>0</v>
      </c>
      <c r="P132" s="151">
        <f t="shared" si="1"/>
        <v>0</v>
      </c>
      <c r="Q132" s="151">
        <v>0</v>
      </c>
      <c r="R132" s="151">
        <f t="shared" si="2"/>
        <v>0</v>
      </c>
      <c r="S132" s="151">
        <v>0</v>
      </c>
      <c r="T132" s="152">
        <f t="shared" si="3"/>
        <v>0</v>
      </c>
      <c r="U132" s="30"/>
      <c r="V132" s="30"/>
      <c r="W132" s="30"/>
      <c r="X132" s="30"/>
      <c r="Y132" s="30"/>
      <c r="Z132" s="30"/>
      <c r="AA132" s="30"/>
      <c r="AB132" s="30"/>
      <c r="AC132" s="30"/>
      <c r="AD132" s="30"/>
      <c r="AE132" s="30"/>
      <c r="AR132" s="153" t="s">
        <v>144</v>
      </c>
      <c r="AT132" s="153" t="s">
        <v>139</v>
      </c>
      <c r="AU132" s="153" t="s">
        <v>84</v>
      </c>
      <c r="AY132" s="17" t="s">
        <v>136</v>
      </c>
      <c r="BE132" s="154">
        <f t="shared" si="4"/>
        <v>0</v>
      </c>
      <c r="BF132" s="154">
        <f t="shared" si="5"/>
        <v>0</v>
      </c>
      <c r="BG132" s="154">
        <f t="shared" si="6"/>
        <v>0</v>
      </c>
      <c r="BH132" s="154">
        <f t="shared" si="7"/>
        <v>0</v>
      </c>
      <c r="BI132" s="154">
        <f t="shared" si="8"/>
        <v>0</v>
      </c>
      <c r="BJ132" s="17" t="s">
        <v>84</v>
      </c>
      <c r="BK132" s="154">
        <f t="shared" si="9"/>
        <v>0</v>
      </c>
      <c r="BL132" s="17" t="s">
        <v>144</v>
      </c>
      <c r="BM132" s="153" t="s">
        <v>191</v>
      </c>
    </row>
    <row r="133" spans="1:65" s="2" customFormat="1" ht="16.5" customHeight="1">
      <c r="A133" s="30"/>
      <c r="B133" s="142"/>
      <c r="C133" s="143" t="s">
        <v>169</v>
      </c>
      <c r="D133" s="143" t="s">
        <v>139</v>
      </c>
      <c r="E133" s="144" t="s">
        <v>169</v>
      </c>
      <c r="F133" s="145" t="s">
        <v>792</v>
      </c>
      <c r="G133" s="146" t="s">
        <v>793</v>
      </c>
      <c r="H133" s="147">
        <v>1</v>
      </c>
      <c r="I133" s="148">
        <v>0</v>
      </c>
      <c r="J133" s="148">
        <f t="shared" si="0"/>
        <v>0</v>
      </c>
      <c r="K133" s="145" t="s">
        <v>165</v>
      </c>
      <c r="L133" s="31"/>
      <c r="M133" s="149" t="s">
        <v>1</v>
      </c>
      <c r="N133" s="150" t="s">
        <v>45</v>
      </c>
      <c r="O133" s="151">
        <v>0</v>
      </c>
      <c r="P133" s="151">
        <f t="shared" si="1"/>
        <v>0</v>
      </c>
      <c r="Q133" s="151">
        <v>0</v>
      </c>
      <c r="R133" s="151">
        <f t="shared" si="2"/>
        <v>0</v>
      </c>
      <c r="S133" s="151">
        <v>0</v>
      </c>
      <c r="T133" s="152">
        <f t="shared" si="3"/>
        <v>0</v>
      </c>
      <c r="U133" s="30"/>
      <c r="V133" s="30"/>
      <c r="W133" s="30"/>
      <c r="X133" s="30"/>
      <c r="Y133" s="30"/>
      <c r="Z133" s="30"/>
      <c r="AA133" s="30"/>
      <c r="AB133" s="30"/>
      <c r="AC133" s="30"/>
      <c r="AD133" s="30"/>
      <c r="AE133" s="30"/>
      <c r="AR133" s="153" t="s">
        <v>144</v>
      </c>
      <c r="AT133" s="153" t="s">
        <v>139</v>
      </c>
      <c r="AU133" s="153" t="s">
        <v>84</v>
      </c>
      <c r="AY133" s="17" t="s">
        <v>136</v>
      </c>
      <c r="BE133" s="154">
        <f t="shared" si="4"/>
        <v>0</v>
      </c>
      <c r="BF133" s="154">
        <f t="shared" si="5"/>
        <v>0</v>
      </c>
      <c r="BG133" s="154">
        <f t="shared" si="6"/>
        <v>0</v>
      </c>
      <c r="BH133" s="154">
        <f t="shared" si="7"/>
        <v>0</v>
      </c>
      <c r="BI133" s="154">
        <f t="shared" si="8"/>
        <v>0</v>
      </c>
      <c r="BJ133" s="17" t="s">
        <v>84</v>
      </c>
      <c r="BK133" s="154">
        <f t="shared" si="9"/>
        <v>0</v>
      </c>
      <c r="BL133" s="17" t="s">
        <v>144</v>
      </c>
      <c r="BM133" s="153" t="s">
        <v>203</v>
      </c>
    </row>
    <row r="134" spans="1:65" s="2" customFormat="1" ht="21.75" customHeight="1">
      <c r="A134" s="30"/>
      <c r="B134" s="142"/>
      <c r="C134" s="143" t="s">
        <v>173</v>
      </c>
      <c r="D134" s="143" t="s">
        <v>139</v>
      </c>
      <c r="E134" s="144" t="s">
        <v>173</v>
      </c>
      <c r="F134" s="145" t="s">
        <v>794</v>
      </c>
      <c r="G134" s="146" t="s">
        <v>793</v>
      </c>
      <c r="H134" s="147">
        <v>1</v>
      </c>
      <c r="I134" s="148">
        <v>0</v>
      </c>
      <c r="J134" s="148">
        <f t="shared" si="0"/>
        <v>0</v>
      </c>
      <c r="K134" s="145" t="s">
        <v>165</v>
      </c>
      <c r="L134" s="31"/>
      <c r="M134" s="149" t="s">
        <v>1</v>
      </c>
      <c r="N134" s="150" t="s">
        <v>45</v>
      </c>
      <c r="O134" s="151">
        <v>0</v>
      </c>
      <c r="P134" s="151">
        <f t="shared" si="1"/>
        <v>0</v>
      </c>
      <c r="Q134" s="151">
        <v>0</v>
      </c>
      <c r="R134" s="151">
        <f t="shared" si="2"/>
        <v>0</v>
      </c>
      <c r="S134" s="151">
        <v>0</v>
      </c>
      <c r="T134" s="152">
        <f t="shared" si="3"/>
        <v>0</v>
      </c>
      <c r="U134" s="30"/>
      <c r="V134" s="30"/>
      <c r="W134" s="30"/>
      <c r="X134" s="30"/>
      <c r="Y134" s="30"/>
      <c r="Z134" s="30"/>
      <c r="AA134" s="30"/>
      <c r="AB134" s="30"/>
      <c r="AC134" s="30"/>
      <c r="AD134" s="30"/>
      <c r="AE134" s="30"/>
      <c r="AR134" s="153" t="s">
        <v>144</v>
      </c>
      <c r="AT134" s="153" t="s">
        <v>139</v>
      </c>
      <c r="AU134" s="153" t="s">
        <v>84</v>
      </c>
      <c r="AY134" s="17" t="s">
        <v>136</v>
      </c>
      <c r="BE134" s="154">
        <f t="shared" si="4"/>
        <v>0</v>
      </c>
      <c r="BF134" s="154">
        <f t="shared" si="5"/>
        <v>0</v>
      </c>
      <c r="BG134" s="154">
        <f t="shared" si="6"/>
        <v>0</v>
      </c>
      <c r="BH134" s="154">
        <f t="shared" si="7"/>
        <v>0</v>
      </c>
      <c r="BI134" s="154">
        <f t="shared" si="8"/>
        <v>0</v>
      </c>
      <c r="BJ134" s="17" t="s">
        <v>84</v>
      </c>
      <c r="BK134" s="154">
        <f t="shared" si="9"/>
        <v>0</v>
      </c>
      <c r="BL134" s="17" t="s">
        <v>144</v>
      </c>
      <c r="BM134" s="153" t="s">
        <v>211</v>
      </c>
    </row>
    <row r="135" spans="1:65" s="2" customFormat="1" ht="16.5" customHeight="1">
      <c r="A135" s="30"/>
      <c r="B135" s="142"/>
      <c r="C135" s="143" t="s">
        <v>178</v>
      </c>
      <c r="D135" s="143" t="s">
        <v>139</v>
      </c>
      <c r="E135" s="144" t="s">
        <v>178</v>
      </c>
      <c r="F135" s="145" t="s">
        <v>795</v>
      </c>
      <c r="G135" s="146" t="s">
        <v>793</v>
      </c>
      <c r="H135" s="147">
        <v>1</v>
      </c>
      <c r="I135" s="148">
        <v>0</v>
      </c>
      <c r="J135" s="148">
        <f t="shared" si="0"/>
        <v>0</v>
      </c>
      <c r="K135" s="145" t="s">
        <v>165</v>
      </c>
      <c r="L135" s="31"/>
      <c r="M135" s="149" t="s">
        <v>1</v>
      </c>
      <c r="N135" s="150" t="s">
        <v>45</v>
      </c>
      <c r="O135" s="151">
        <v>0</v>
      </c>
      <c r="P135" s="151">
        <f t="shared" si="1"/>
        <v>0</v>
      </c>
      <c r="Q135" s="151">
        <v>0</v>
      </c>
      <c r="R135" s="151">
        <f t="shared" si="2"/>
        <v>0</v>
      </c>
      <c r="S135" s="151">
        <v>0</v>
      </c>
      <c r="T135" s="152">
        <f t="shared" si="3"/>
        <v>0</v>
      </c>
      <c r="U135" s="30"/>
      <c r="V135" s="30"/>
      <c r="W135" s="30"/>
      <c r="X135" s="30"/>
      <c r="Y135" s="30"/>
      <c r="Z135" s="30"/>
      <c r="AA135" s="30"/>
      <c r="AB135" s="30"/>
      <c r="AC135" s="30"/>
      <c r="AD135" s="30"/>
      <c r="AE135" s="30"/>
      <c r="AR135" s="153" t="s">
        <v>144</v>
      </c>
      <c r="AT135" s="153" t="s">
        <v>139</v>
      </c>
      <c r="AU135" s="153" t="s">
        <v>84</v>
      </c>
      <c r="AY135" s="17" t="s">
        <v>136</v>
      </c>
      <c r="BE135" s="154">
        <f t="shared" si="4"/>
        <v>0</v>
      </c>
      <c r="BF135" s="154">
        <f t="shared" si="5"/>
        <v>0</v>
      </c>
      <c r="BG135" s="154">
        <f t="shared" si="6"/>
        <v>0</v>
      </c>
      <c r="BH135" s="154">
        <f t="shared" si="7"/>
        <v>0</v>
      </c>
      <c r="BI135" s="154">
        <f t="shared" si="8"/>
        <v>0</v>
      </c>
      <c r="BJ135" s="17" t="s">
        <v>84</v>
      </c>
      <c r="BK135" s="154">
        <f t="shared" si="9"/>
        <v>0</v>
      </c>
      <c r="BL135" s="17" t="s">
        <v>144</v>
      </c>
      <c r="BM135" s="153" t="s">
        <v>189</v>
      </c>
    </row>
    <row r="136" spans="1:65" s="12" customFormat="1" ht="25.95" customHeight="1">
      <c r="B136" s="130"/>
      <c r="D136" s="131" t="s">
        <v>79</v>
      </c>
      <c r="E136" s="132" t="s">
        <v>796</v>
      </c>
      <c r="F136" s="132" t="s">
        <v>797</v>
      </c>
      <c r="J136" s="133">
        <f>BK136</f>
        <v>0</v>
      </c>
      <c r="L136" s="130"/>
      <c r="M136" s="134"/>
      <c r="N136" s="135"/>
      <c r="O136" s="135"/>
      <c r="P136" s="136">
        <f>SUM(P137:P159)</f>
        <v>0</v>
      </c>
      <c r="Q136" s="135"/>
      <c r="R136" s="136">
        <f>SUM(R137:R159)</f>
        <v>0</v>
      </c>
      <c r="S136" s="135"/>
      <c r="T136" s="137">
        <f>SUM(T137:T159)</f>
        <v>0</v>
      </c>
      <c r="AR136" s="131" t="s">
        <v>84</v>
      </c>
      <c r="AT136" s="138" t="s">
        <v>79</v>
      </c>
      <c r="AU136" s="138" t="s">
        <v>80</v>
      </c>
      <c r="AY136" s="131" t="s">
        <v>136</v>
      </c>
      <c r="BK136" s="139">
        <f>SUM(BK137:BK159)</f>
        <v>0</v>
      </c>
    </row>
    <row r="137" spans="1:65" s="2" customFormat="1" ht="16.5" customHeight="1">
      <c r="A137" s="30"/>
      <c r="B137" s="142"/>
      <c r="C137" s="143" t="s">
        <v>137</v>
      </c>
      <c r="D137" s="143" t="s">
        <v>139</v>
      </c>
      <c r="E137" s="144" t="s">
        <v>137</v>
      </c>
      <c r="F137" s="145" t="s">
        <v>798</v>
      </c>
      <c r="G137" s="146" t="s">
        <v>793</v>
      </c>
      <c r="H137" s="147">
        <v>1</v>
      </c>
      <c r="I137" s="148">
        <v>0</v>
      </c>
      <c r="J137" s="148">
        <f t="shared" ref="J137:J159" si="10">ROUND(I137*H137,2)</f>
        <v>0</v>
      </c>
      <c r="K137" s="145" t="s">
        <v>165</v>
      </c>
      <c r="L137" s="31"/>
      <c r="M137" s="149" t="s">
        <v>1</v>
      </c>
      <c r="N137" s="150" t="s">
        <v>45</v>
      </c>
      <c r="O137" s="151">
        <v>0</v>
      </c>
      <c r="P137" s="151">
        <f t="shared" ref="P137:P159" si="11">O137*H137</f>
        <v>0</v>
      </c>
      <c r="Q137" s="151">
        <v>0</v>
      </c>
      <c r="R137" s="151">
        <f t="shared" ref="R137:R159" si="12">Q137*H137</f>
        <v>0</v>
      </c>
      <c r="S137" s="151">
        <v>0</v>
      </c>
      <c r="T137" s="152">
        <f t="shared" ref="T137:T159" si="13">S137*H137</f>
        <v>0</v>
      </c>
      <c r="U137" s="30"/>
      <c r="V137" s="30"/>
      <c r="W137" s="30"/>
      <c r="X137" s="30"/>
      <c r="Y137" s="30"/>
      <c r="Z137" s="30"/>
      <c r="AA137" s="30"/>
      <c r="AB137" s="30"/>
      <c r="AC137" s="30"/>
      <c r="AD137" s="30"/>
      <c r="AE137" s="30"/>
      <c r="AR137" s="153" t="s">
        <v>144</v>
      </c>
      <c r="AT137" s="153" t="s">
        <v>139</v>
      </c>
      <c r="AU137" s="153" t="s">
        <v>84</v>
      </c>
      <c r="AY137" s="17" t="s">
        <v>136</v>
      </c>
      <c r="BE137" s="154">
        <f t="shared" ref="BE137:BE159" si="14">IF(N137="základní",J137,0)</f>
        <v>0</v>
      </c>
      <c r="BF137" s="154">
        <f t="shared" ref="BF137:BF159" si="15">IF(N137="snížená",J137,0)</f>
        <v>0</v>
      </c>
      <c r="BG137" s="154">
        <f t="shared" ref="BG137:BG159" si="16">IF(N137="zákl. přenesená",J137,0)</f>
        <v>0</v>
      </c>
      <c r="BH137" s="154">
        <f t="shared" ref="BH137:BH159" si="17">IF(N137="sníž. přenesená",J137,0)</f>
        <v>0</v>
      </c>
      <c r="BI137" s="154">
        <f t="shared" ref="BI137:BI159" si="18">IF(N137="nulová",J137,0)</f>
        <v>0</v>
      </c>
      <c r="BJ137" s="17" t="s">
        <v>84</v>
      </c>
      <c r="BK137" s="154">
        <f t="shared" ref="BK137:BK159" si="19">ROUND(I137*H137,2)</f>
        <v>0</v>
      </c>
      <c r="BL137" s="17" t="s">
        <v>144</v>
      </c>
      <c r="BM137" s="153" t="s">
        <v>225</v>
      </c>
    </row>
    <row r="138" spans="1:65" s="2" customFormat="1" ht="16.5" customHeight="1">
      <c r="A138" s="30"/>
      <c r="B138" s="142"/>
      <c r="C138" s="143" t="s">
        <v>191</v>
      </c>
      <c r="D138" s="143" t="s">
        <v>139</v>
      </c>
      <c r="E138" s="144" t="s">
        <v>191</v>
      </c>
      <c r="F138" s="145" t="s">
        <v>799</v>
      </c>
      <c r="G138" s="146" t="s">
        <v>787</v>
      </c>
      <c r="H138" s="147">
        <v>1</v>
      </c>
      <c r="I138" s="148">
        <v>0</v>
      </c>
      <c r="J138" s="148">
        <f t="shared" si="10"/>
        <v>0</v>
      </c>
      <c r="K138" s="145" t="s">
        <v>165</v>
      </c>
      <c r="L138" s="31"/>
      <c r="M138" s="149" t="s">
        <v>1</v>
      </c>
      <c r="N138" s="150" t="s">
        <v>45</v>
      </c>
      <c r="O138" s="151">
        <v>0</v>
      </c>
      <c r="P138" s="151">
        <f t="shared" si="11"/>
        <v>0</v>
      </c>
      <c r="Q138" s="151">
        <v>0</v>
      </c>
      <c r="R138" s="151">
        <f t="shared" si="12"/>
        <v>0</v>
      </c>
      <c r="S138" s="151">
        <v>0</v>
      </c>
      <c r="T138" s="152">
        <f t="shared" si="13"/>
        <v>0</v>
      </c>
      <c r="U138" s="30"/>
      <c r="V138" s="30"/>
      <c r="W138" s="30"/>
      <c r="X138" s="30"/>
      <c r="Y138" s="30"/>
      <c r="Z138" s="30"/>
      <c r="AA138" s="30"/>
      <c r="AB138" s="30"/>
      <c r="AC138" s="30"/>
      <c r="AD138" s="30"/>
      <c r="AE138" s="30"/>
      <c r="AR138" s="153" t="s">
        <v>144</v>
      </c>
      <c r="AT138" s="153" t="s">
        <v>139</v>
      </c>
      <c r="AU138" s="153" t="s">
        <v>84</v>
      </c>
      <c r="AY138" s="17" t="s">
        <v>136</v>
      </c>
      <c r="BE138" s="154">
        <f t="shared" si="14"/>
        <v>0</v>
      </c>
      <c r="BF138" s="154">
        <f t="shared" si="15"/>
        <v>0</v>
      </c>
      <c r="BG138" s="154">
        <f t="shared" si="16"/>
        <v>0</v>
      </c>
      <c r="BH138" s="154">
        <f t="shared" si="17"/>
        <v>0</v>
      </c>
      <c r="BI138" s="154">
        <f t="shared" si="18"/>
        <v>0</v>
      </c>
      <c r="BJ138" s="17" t="s">
        <v>84</v>
      </c>
      <c r="BK138" s="154">
        <f t="shared" si="19"/>
        <v>0</v>
      </c>
      <c r="BL138" s="17" t="s">
        <v>144</v>
      </c>
      <c r="BM138" s="153" t="s">
        <v>233</v>
      </c>
    </row>
    <row r="139" spans="1:65" s="2" customFormat="1" ht="16.5" customHeight="1">
      <c r="A139" s="30"/>
      <c r="B139" s="142"/>
      <c r="C139" s="143" t="s">
        <v>198</v>
      </c>
      <c r="D139" s="143" t="s">
        <v>139</v>
      </c>
      <c r="E139" s="144" t="s">
        <v>198</v>
      </c>
      <c r="F139" s="145" t="s">
        <v>800</v>
      </c>
      <c r="G139" s="146" t="s">
        <v>787</v>
      </c>
      <c r="H139" s="147">
        <v>3</v>
      </c>
      <c r="I139" s="148">
        <v>0</v>
      </c>
      <c r="J139" s="148">
        <f t="shared" si="10"/>
        <v>0</v>
      </c>
      <c r="K139" s="145" t="s">
        <v>165</v>
      </c>
      <c r="L139" s="31"/>
      <c r="M139" s="149" t="s">
        <v>1</v>
      </c>
      <c r="N139" s="150" t="s">
        <v>45</v>
      </c>
      <c r="O139" s="151">
        <v>0</v>
      </c>
      <c r="P139" s="151">
        <f t="shared" si="11"/>
        <v>0</v>
      </c>
      <c r="Q139" s="151">
        <v>0</v>
      </c>
      <c r="R139" s="151">
        <f t="shared" si="12"/>
        <v>0</v>
      </c>
      <c r="S139" s="151">
        <v>0</v>
      </c>
      <c r="T139" s="152">
        <f t="shared" si="13"/>
        <v>0</v>
      </c>
      <c r="U139" s="30"/>
      <c r="V139" s="30"/>
      <c r="W139" s="30"/>
      <c r="X139" s="30"/>
      <c r="Y139" s="30"/>
      <c r="Z139" s="30"/>
      <c r="AA139" s="30"/>
      <c r="AB139" s="30"/>
      <c r="AC139" s="30"/>
      <c r="AD139" s="30"/>
      <c r="AE139" s="30"/>
      <c r="AR139" s="153" t="s">
        <v>144</v>
      </c>
      <c r="AT139" s="153" t="s">
        <v>139</v>
      </c>
      <c r="AU139" s="153" t="s">
        <v>84</v>
      </c>
      <c r="AY139" s="17" t="s">
        <v>136</v>
      </c>
      <c r="BE139" s="154">
        <f t="shared" si="14"/>
        <v>0</v>
      </c>
      <c r="BF139" s="154">
        <f t="shared" si="15"/>
        <v>0</v>
      </c>
      <c r="BG139" s="154">
        <f t="shared" si="16"/>
        <v>0</v>
      </c>
      <c r="BH139" s="154">
        <f t="shared" si="17"/>
        <v>0</v>
      </c>
      <c r="BI139" s="154">
        <f t="shared" si="18"/>
        <v>0</v>
      </c>
      <c r="BJ139" s="17" t="s">
        <v>84</v>
      </c>
      <c r="BK139" s="154">
        <f t="shared" si="19"/>
        <v>0</v>
      </c>
      <c r="BL139" s="17" t="s">
        <v>144</v>
      </c>
      <c r="BM139" s="153" t="s">
        <v>240</v>
      </c>
    </row>
    <row r="140" spans="1:65" s="2" customFormat="1" ht="16.5" customHeight="1">
      <c r="A140" s="30"/>
      <c r="B140" s="142"/>
      <c r="C140" s="143" t="s">
        <v>203</v>
      </c>
      <c r="D140" s="143" t="s">
        <v>139</v>
      </c>
      <c r="E140" s="144" t="s">
        <v>203</v>
      </c>
      <c r="F140" s="145" t="s">
        <v>801</v>
      </c>
      <c r="G140" s="146" t="s">
        <v>787</v>
      </c>
      <c r="H140" s="147">
        <v>1</v>
      </c>
      <c r="I140" s="148">
        <v>0</v>
      </c>
      <c r="J140" s="148">
        <f t="shared" si="10"/>
        <v>0</v>
      </c>
      <c r="K140" s="145" t="s">
        <v>165</v>
      </c>
      <c r="L140" s="31"/>
      <c r="M140" s="149" t="s">
        <v>1</v>
      </c>
      <c r="N140" s="150" t="s">
        <v>45</v>
      </c>
      <c r="O140" s="151">
        <v>0</v>
      </c>
      <c r="P140" s="151">
        <f t="shared" si="11"/>
        <v>0</v>
      </c>
      <c r="Q140" s="151">
        <v>0</v>
      </c>
      <c r="R140" s="151">
        <f t="shared" si="12"/>
        <v>0</v>
      </c>
      <c r="S140" s="151">
        <v>0</v>
      </c>
      <c r="T140" s="152">
        <f t="shared" si="13"/>
        <v>0</v>
      </c>
      <c r="U140" s="30"/>
      <c r="V140" s="30"/>
      <c r="W140" s="30"/>
      <c r="X140" s="30"/>
      <c r="Y140" s="30"/>
      <c r="Z140" s="30"/>
      <c r="AA140" s="30"/>
      <c r="AB140" s="30"/>
      <c r="AC140" s="30"/>
      <c r="AD140" s="30"/>
      <c r="AE140" s="30"/>
      <c r="AR140" s="153" t="s">
        <v>144</v>
      </c>
      <c r="AT140" s="153" t="s">
        <v>139</v>
      </c>
      <c r="AU140" s="153" t="s">
        <v>84</v>
      </c>
      <c r="AY140" s="17" t="s">
        <v>136</v>
      </c>
      <c r="BE140" s="154">
        <f t="shared" si="14"/>
        <v>0</v>
      </c>
      <c r="BF140" s="154">
        <f t="shared" si="15"/>
        <v>0</v>
      </c>
      <c r="BG140" s="154">
        <f t="shared" si="16"/>
        <v>0</v>
      </c>
      <c r="BH140" s="154">
        <f t="shared" si="17"/>
        <v>0</v>
      </c>
      <c r="BI140" s="154">
        <f t="shared" si="18"/>
        <v>0</v>
      </c>
      <c r="BJ140" s="17" t="s">
        <v>84</v>
      </c>
      <c r="BK140" s="154">
        <f t="shared" si="19"/>
        <v>0</v>
      </c>
      <c r="BL140" s="17" t="s">
        <v>144</v>
      </c>
      <c r="BM140" s="153" t="s">
        <v>248</v>
      </c>
    </row>
    <row r="141" spans="1:65" s="2" customFormat="1" ht="24.15" customHeight="1">
      <c r="A141" s="30"/>
      <c r="B141" s="142"/>
      <c r="C141" s="143" t="s">
        <v>207</v>
      </c>
      <c r="D141" s="143" t="s">
        <v>139</v>
      </c>
      <c r="E141" s="144" t="s">
        <v>207</v>
      </c>
      <c r="F141" s="145" t="s">
        <v>802</v>
      </c>
      <c r="G141" s="146" t="s">
        <v>793</v>
      </c>
      <c r="H141" s="147">
        <v>1</v>
      </c>
      <c r="I141" s="148">
        <v>0</v>
      </c>
      <c r="J141" s="148">
        <f t="shared" si="10"/>
        <v>0</v>
      </c>
      <c r="K141" s="145" t="s">
        <v>165</v>
      </c>
      <c r="L141" s="31"/>
      <c r="M141" s="149" t="s">
        <v>1</v>
      </c>
      <c r="N141" s="150" t="s">
        <v>45</v>
      </c>
      <c r="O141" s="151">
        <v>0</v>
      </c>
      <c r="P141" s="151">
        <f t="shared" si="11"/>
        <v>0</v>
      </c>
      <c r="Q141" s="151">
        <v>0</v>
      </c>
      <c r="R141" s="151">
        <f t="shared" si="12"/>
        <v>0</v>
      </c>
      <c r="S141" s="151">
        <v>0</v>
      </c>
      <c r="T141" s="152">
        <f t="shared" si="13"/>
        <v>0</v>
      </c>
      <c r="U141" s="30"/>
      <c r="V141" s="30"/>
      <c r="W141" s="30"/>
      <c r="X141" s="30"/>
      <c r="Y141" s="30"/>
      <c r="Z141" s="30"/>
      <c r="AA141" s="30"/>
      <c r="AB141" s="30"/>
      <c r="AC141" s="30"/>
      <c r="AD141" s="30"/>
      <c r="AE141" s="30"/>
      <c r="AR141" s="153" t="s">
        <v>144</v>
      </c>
      <c r="AT141" s="153" t="s">
        <v>139</v>
      </c>
      <c r="AU141" s="153" t="s">
        <v>84</v>
      </c>
      <c r="AY141" s="17" t="s">
        <v>136</v>
      </c>
      <c r="BE141" s="154">
        <f t="shared" si="14"/>
        <v>0</v>
      </c>
      <c r="BF141" s="154">
        <f t="shared" si="15"/>
        <v>0</v>
      </c>
      <c r="BG141" s="154">
        <f t="shared" si="16"/>
        <v>0</v>
      </c>
      <c r="BH141" s="154">
        <f t="shared" si="17"/>
        <v>0</v>
      </c>
      <c r="BI141" s="154">
        <f t="shared" si="18"/>
        <v>0</v>
      </c>
      <c r="BJ141" s="17" t="s">
        <v>84</v>
      </c>
      <c r="BK141" s="154">
        <f t="shared" si="19"/>
        <v>0</v>
      </c>
      <c r="BL141" s="17" t="s">
        <v>144</v>
      </c>
      <c r="BM141" s="153" t="s">
        <v>256</v>
      </c>
    </row>
    <row r="142" spans="1:65" s="2" customFormat="1" ht="16.5" customHeight="1">
      <c r="A142" s="30"/>
      <c r="B142" s="142"/>
      <c r="C142" s="143" t="s">
        <v>211</v>
      </c>
      <c r="D142" s="143" t="s">
        <v>139</v>
      </c>
      <c r="E142" s="144" t="s">
        <v>211</v>
      </c>
      <c r="F142" s="145" t="s">
        <v>803</v>
      </c>
      <c r="G142" s="146" t="s">
        <v>793</v>
      </c>
      <c r="H142" s="147">
        <v>1</v>
      </c>
      <c r="I142" s="148">
        <v>0</v>
      </c>
      <c r="J142" s="148">
        <f t="shared" si="10"/>
        <v>0</v>
      </c>
      <c r="K142" s="145" t="s">
        <v>165</v>
      </c>
      <c r="L142" s="31"/>
      <c r="M142" s="149" t="s">
        <v>1</v>
      </c>
      <c r="N142" s="150" t="s">
        <v>45</v>
      </c>
      <c r="O142" s="151">
        <v>0</v>
      </c>
      <c r="P142" s="151">
        <f t="shared" si="11"/>
        <v>0</v>
      </c>
      <c r="Q142" s="151">
        <v>0</v>
      </c>
      <c r="R142" s="151">
        <f t="shared" si="12"/>
        <v>0</v>
      </c>
      <c r="S142" s="151">
        <v>0</v>
      </c>
      <c r="T142" s="152">
        <f t="shared" si="13"/>
        <v>0</v>
      </c>
      <c r="U142" s="30"/>
      <c r="V142" s="30"/>
      <c r="W142" s="30"/>
      <c r="X142" s="30"/>
      <c r="Y142" s="30"/>
      <c r="Z142" s="30"/>
      <c r="AA142" s="30"/>
      <c r="AB142" s="30"/>
      <c r="AC142" s="30"/>
      <c r="AD142" s="30"/>
      <c r="AE142" s="30"/>
      <c r="AR142" s="153" t="s">
        <v>144</v>
      </c>
      <c r="AT142" s="153" t="s">
        <v>139</v>
      </c>
      <c r="AU142" s="153" t="s">
        <v>84</v>
      </c>
      <c r="AY142" s="17" t="s">
        <v>136</v>
      </c>
      <c r="BE142" s="154">
        <f t="shared" si="14"/>
        <v>0</v>
      </c>
      <c r="BF142" s="154">
        <f t="shared" si="15"/>
        <v>0</v>
      </c>
      <c r="BG142" s="154">
        <f t="shared" si="16"/>
        <v>0</v>
      </c>
      <c r="BH142" s="154">
        <f t="shared" si="17"/>
        <v>0</v>
      </c>
      <c r="BI142" s="154">
        <f t="shared" si="18"/>
        <v>0</v>
      </c>
      <c r="BJ142" s="17" t="s">
        <v>84</v>
      </c>
      <c r="BK142" s="154">
        <f t="shared" si="19"/>
        <v>0</v>
      </c>
      <c r="BL142" s="17" t="s">
        <v>144</v>
      </c>
      <c r="BM142" s="153" t="s">
        <v>267</v>
      </c>
    </row>
    <row r="143" spans="1:65" s="2" customFormat="1" ht="16.5" customHeight="1">
      <c r="A143" s="30"/>
      <c r="B143" s="142"/>
      <c r="C143" s="143" t="s">
        <v>8</v>
      </c>
      <c r="D143" s="143" t="s">
        <v>139</v>
      </c>
      <c r="E143" s="144" t="s">
        <v>8</v>
      </c>
      <c r="F143" s="145" t="s">
        <v>804</v>
      </c>
      <c r="G143" s="146" t="s">
        <v>787</v>
      </c>
      <c r="H143" s="147">
        <v>1</v>
      </c>
      <c r="I143" s="148">
        <v>0</v>
      </c>
      <c r="J143" s="148">
        <f t="shared" si="10"/>
        <v>0</v>
      </c>
      <c r="K143" s="145" t="s">
        <v>165</v>
      </c>
      <c r="L143" s="31"/>
      <c r="M143" s="149" t="s">
        <v>1</v>
      </c>
      <c r="N143" s="150" t="s">
        <v>45</v>
      </c>
      <c r="O143" s="151">
        <v>0</v>
      </c>
      <c r="P143" s="151">
        <f t="shared" si="11"/>
        <v>0</v>
      </c>
      <c r="Q143" s="151">
        <v>0</v>
      </c>
      <c r="R143" s="151">
        <f t="shared" si="12"/>
        <v>0</v>
      </c>
      <c r="S143" s="151">
        <v>0</v>
      </c>
      <c r="T143" s="152">
        <f t="shared" si="13"/>
        <v>0</v>
      </c>
      <c r="U143" s="30"/>
      <c r="V143" s="30"/>
      <c r="W143" s="30"/>
      <c r="X143" s="30"/>
      <c r="Y143" s="30"/>
      <c r="Z143" s="30"/>
      <c r="AA143" s="30"/>
      <c r="AB143" s="30"/>
      <c r="AC143" s="30"/>
      <c r="AD143" s="30"/>
      <c r="AE143" s="30"/>
      <c r="AR143" s="153" t="s">
        <v>144</v>
      </c>
      <c r="AT143" s="153" t="s">
        <v>139</v>
      </c>
      <c r="AU143" s="153" t="s">
        <v>84</v>
      </c>
      <c r="AY143" s="17" t="s">
        <v>136</v>
      </c>
      <c r="BE143" s="154">
        <f t="shared" si="14"/>
        <v>0</v>
      </c>
      <c r="BF143" s="154">
        <f t="shared" si="15"/>
        <v>0</v>
      </c>
      <c r="BG143" s="154">
        <f t="shared" si="16"/>
        <v>0</v>
      </c>
      <c r="BH143" s="154">
        <f t="shared" si="17"/>
        <v>0</v>
      </c>
      <c r="BI143" s="154">
        <f t="shared" si="18"/>
        <v>0</v>
      </c>
      <c r="BJ143" s="17" t="s">
        <v>84</v>
      </c>
      <c r="BK143" s="154">
        <f t="shared" si="19"/>
        <v>0</v>
      </c>
      <c r="BL143" s="17" t="s">
        <v>144</v>
      </c>
      <c r="BM143" s="153" t="s">
        <v>346</v>
      </c>
    </row>
    <row r="144" spans="1:65" s="2" customFormat="1" ht="16.5" customHeight="1">
      <c r="A144" s="30"/>
      <c r="B144" s="142"/>
      <c r="C144" s="143" t="s">
        <v>189</v>
      </c>
      <c r="D144" s="143" t="s">
        <v>139</v>
      </c>
      <c r="E144" s="144" t="s">
        <v>189</v>
      </c>
      <c r="F144" s="145" t="s">
        <v>805</v>
      </c>
      <c r="G144" s="146" t="s">
        <v>787</v>
      </c>
      <c r="H144" s="147">
        <v>1</v>
      </c>
      <c r="I144" s="148">
        <v>0</v>
      </c>
      <c r="J144" s="148">
        <f t="shared" si="10"/>
        <v>0</v>
      </c>
      <c r="K144" s="145" t="s">
        <v>165</v>
      </c>
      <c r="L144" s="31"/>
      <c r="M144" s="149" t="s">
        <v>1</v>
      </c>
      <c r="N144" s="150" t="s">
        <v>45</v>
      </c>
      <c r="O144" s="151">
        <v>0</v>
      </c>
      <c r="P144" s="151">
        <f t="shared" si="11"/>
        <v>0</v>
      </c>
      <c r="Q144" s="151">
        <v>0</v>
      </c>
      <c r="R144" s="151">
        <f t="shared" si="12"/>
        <v>0</v>
      </c>
      <c r="S144" s="151">
        <v>0</v>
      </c>
      <c r="T144" s="152">
        <f t="shared" si="13"/>
        <v>0</v>
      </c>
      <c r="U144" s="30"/>
      <c r="V144" s="30"/>
      <c r="W144" s="30"/>
      <c r="X144" s="30"/>
      <c r="Y144" s="30"/>
      <c r="Z144" s="30"/>
      <c r="AA144" s="30"/>
      <c r="AB144" s="30"/>
      <c r="AC144" s="30"/>
      <c r="AD144" s="30"/>
      <c r="AE144" s="30"/>
      <c r="AR144" s="153" t="s">
        <v>144</v>
      </c>
      <c r="AT144" s="153" t="s">
        <v>139</v>
      </c>
      <c r="AU144" s="153" t="s">
        <v>84</v>
      </c>
      <c r="AY144" s="17" t="s">
        <v>136</v>
      </c>
      <c r="BE144" s="154">
        <f t="shared" si="14"/>
        <v>0</v>
      </c>
      <c r="BF144" s="154">
        <f t="shared" si="15"/>
        <v>0</v>
      </c>
      <c r="BG144" s="154">
        <f t="shared" si="16"/>
        <v>0</v>
      </c>
      <c r="BH144" s="154">
        <f t="shared" si="17"/>
        <v>0</v>
      </c>
      <c r="BI144" s="154">
        <f t="shared" si="18"/>
        <v>0</v>
      </c>
      <c r="BJ144" s="17" t="s">
        <v>84</v>
      </c>
      <c r="BK144" s="154">
        <f t="shared" si="19"/>
        <v>0</v>
      </c>
      <c r="BL144" s="17" t="s">
        <v>144</v>
      </c>
      <c r="BM144" s="153" t="s">
        <v>352</v>
      </c>
    </row>
    <row r="145" spans="1:65" s="2" customFormat="1" ht="16.5" customHeight="1">
      <c r="A145" s="30"/>
      <c r="B145" s="142"/>
      <c r="C145" s="143" t="s">
        <v>221</v>
      </c>
      <c r="D145" s="143" t="s">
        <v>139</v>
      </c>
      <c r="E145" s="144" t="s">
        <v>221</v>
      </c>
      <c r="F145" s="145" t="s">
        <v>806</v>
      </c>
      <c r="G145" s="146" t="s">
        <v>787</v>
      </c>
      <c r="H145" s="147">
        <v>1</v>
      </c>
      <c r="I145" s="148">
        <v>0</v>
      </c>
      <c r="J145" s="148">
        <f t="shared" si="10"/>
        <v>0</v>
      </c>
      <c r="K145" s="145" t="s">
        <v>165</v>
      </c>
      <c r="L145" s="31"/>
      <c r="M145" s="149" t="s">
        <v>1</v>
      </c>
      <c r="N145" s="150" t="s">
        <v>45</v>
      </c>
      <c r="O145" s="151">
        <v>0</v>
      </c>
      <c r="P145" s="151">
        <f t="shared" si="11"/>
        <v>0</v>
      </c>
      <c r="Q145" s="151">
        <v>0</v>
      </c>
      <c r="R145" s="151">
        <f t="shared" si="12"/>
        <v>0</v>
      </c>
      <c r="S145" s="151">
        <v>0</v>
      </c>
      <c r="T145" s="152">
        <f t="shared" si="13"/>
        <v>0</v>
      </c>
      <c r="U145" s="30"/>
      <c r="V145" s="30"/>
      <c r="W145" s="30"/>
      <c r="X145" s="30"/>
      <c r="Y145" s="30"/>
      <c r="Z145" s="30"/>
      <c r="AA145" s="30"/>
      <c r="AB145" s="30"/>
      <c r="AC145" s="30"/>
      <c r="AD145" s="30"/>
      <c r="AE145" s="30"/>
      <c r="AR145" s="153" t="s">
        <v>144</v>
      </c>
      <c r="AT145" s="153" t="s">
        <v>139</v>
      </c>
      <c r="AU145" s="153" t="s">
        <v>84</v>
      </c>
      <c r="AY145" s="17" t="s">
        <v>136</v>
      </c>
      <c r="BE145" s="154">
        <f t="shared" si="14"/>
        <v>0</v>
      </c>
      <c r="BF145" s="154">
        <f t="shared" si="15"/>
        <v>0</v>
      </c>
      <c r="BG145" s="154">
        <f t="shared" si="16"/>
        <v>0</v>
      </c>
      <c r="BH145" s="154">
        <f t="shared" si="17"/>
        <v>0</v>
      </c>
      <c r="BI145" s="154">
        <f t="shared" si="18"/>
        <v>0</v>
      </c>
      <c r="BJ145" s="17" t="s">
        <v>84</v>
      </c>
      <c r="BK145" s="154">
        <f t="shared" si="19"/>
        <v>0</v>
      </c>
      <c r="BL145" s="17" t="s">
        <v>144</v>
      </c>
      <c r="BM145" s="153" t="s">
        <v>356</v>
      </c>
    </row>
    <row r="146" spans="1:65" s="2" customFormat="1" ht="24.15" customHeight="1">
      <c r="A146" s="30"/>
      <c r="B146" s="142"/>
      <c r="C146" s="143" t="s">
        <v>225</v>
      </c>
      <c r="D146" s="143" t="s">
        <v>139</v>
      </c>
      <c r="E146" s="144" t="s">
        <v>225</v>
      </c>
      <c r="F146" s="145" t="s">
        <v>807</v>
      </c>
      <c r="G146" s="146" t="s">
        <v>793</v>
      </c>
      <c r="H146" s="147">
        <v>1</v>
      </c>
      <c r="I146" s="148">
        <v>0</v>
      </c>
      <c r="J146" s="148">
        <f t="shared" si="10"/>
        <v>0</v>
      </c>
      <c r="K146" s="145" t="s">
        <v>165</v>
      </c>
      <c r="L146" s="31"/>
      <c r="M146" s="149" t="s">
        <v>1</v>
      </c>
      <c r="N146" s="150" t="s">
        <v>45</v>
      </c>
      <c r="O146" s="151">
        <v>0</v>
      </c>
      <c r="P146" s="151">
        <f t="shared" si="11"/>
        <v>0</v>
      </c>
      <c r="Q146" s="151">
        <v>0</v>
      </c>
      <c r="R146" s="151">
        <f t="shared" si="12"/>
        <v>0</v>
      </c>
      <c r="S146" s="151">
        <v>0</v>
      </c>
      <c r="T146" s="152">
        <f t="shared" si="13"/>
        <v>0</v>
      </c>
      <c r="U146" s="30"/>
      <c r="V146" s="30"/>
      <c r="W146" s="30"/>
      <c r="X146" s="30"/>
      <c r="Y146" s="30"/>
      <c r="Z146" s="30"/>
      <c r="AA146" s="30"/>
      <c r="AB146" s="30"/>
      <c r="AC146" s="30"/>
      <c r="AD146" s="30"/>
      <c r="AE146" s="30"/>
      <c r="AR146" s="153" t="s">
        <v>144</v>
      </c>
      <c r="AT146" s="153" t="s">
        <v>139</v>
      </c>
      <c r="AU146" s="153" t="s">
        <v>84</v>
      </c>
      <c r="AY146" s="17" t="s">
        <v>136</v>
      </c>
      <c r="BE146" s="154">
        <f t="shared" si="14"/>
        <v>0</v>
      </c>
      <c r="BF146" s="154">
        <f t="shared" si="15"/>
        <v>0</v>
      </c>
      <c r="BG146" s="154">
        <f t="shared" si="16"/>
        <v>0</v>
      </c>
      <c r="BH146" s="154">
        <f t="shared" si="17"/>
        <v>0</v>
      </c>
      <c r="BI146" s="154">
        <f t="shared" si="18"/>
        <v>0</v>
      </c>
      <c r="BJ146" s="17" t="s">
        <v>84</v>
      </c>
      <c r="BK146" s="154">
        <f t="shared" si="19"/>
        <v>0</v>
      </c>
      <c r="BL146" s="17" t="s">
        <v>144</v>
      </c>
      <c r="BM146" s="153" t="s">
        <v>453</v>
      </c>
    </row>
    <row r="147" spans="1:65" s="2" customFormat="1" ht="16.5" customHeight="1">
      <c r="A147" s="30"/>
      <c r="B147" s="142"/>
      <c r="C147" s="143" t="s">
        <v>229</v>
      </c>
      <c r="D147" s="143" t="s">
        <v>139</v>
      </c>
      <c r="E147" s="144" t="s">
        <v>229</v>
      </c>
      <c r="F147" s="145" t="s">
        <v>808</v>
      </c>
      <c r="G147" s="146" t="s">
        <v>787</v>
      </c>
      <c r="H147" s="147">
        <v>1</v>
      </c>
      <c r="I147" s="148">
        <v>0</v>
      </c>
      <c r="J147" s="148">
        <f t="shared" si="10"/>
        <v>0</v>
      </c>
      <c r="K147" s="145" t="s">
        <v>165</v>
      </c>
      <c r="L147" s="31"/>
      <c r="M147" s="149" t="s">
        <v>1</v>
      </c>
      <c r="N147" s="150" t="s">
        <v>45</v>
      </c>
      <c r="O147" s="151">
        <v>0</v>
      </c>
      <c r="P147" s="151">
        <f t="shared" si="11"/>
        <v>0</v>
      </c>
      <c r="Q147" s="151">
        <v>0</v>
      </c>
      <c r="R147" s="151">
        <f t="shared" si="12"/>
        <v>0</v>
      </c>
      <c r="S147" s="151">
        <v>0</v>
      </c>
      <c r="T147" s="152">
        <f t="shared" si="13"/>
        <v>0</v>
      </c>
      <c r="U147" s="30"/>
      <c r="V147" s="30"/>
      <c r="W147" s="30"/>
      <c r="X147" s="30"/>
      <c r="Y147" s="30"/>
      <c r="Z147" s="30"/>
      <c r="AA147" s="30"/>
      <c r="AB147" s="30"/>
      <c r="AC147" s="30"/>
      <c r="AD147" s="30"/>
      <c r="AE147" s="30"/>
      <c r="AR147" s="153" t="s">
        <v>144</v>
      </c>
      <c r="AT147" s="153" t="s">
        <v>139</v>
      </c>
      <c r="AU147" s="153" t="s">
        <v>84</v>
      </c>
      <c r="AY147" s="17" t="s">
        <v>136</v>
      </c>
      <c r="BE147" s="154">
        <f t="shared" si="14"/>
        <v>0</v>
      </c>
      <c r="BF147" s="154">
        <f t="shared" si="15"/>
        <v>0</v>
      </c>
      <c r="BG147" s="154">
        <f t="shared" si="16"/>
        <v>0</v>
      </c>
      <c r="BH147" s="154">
        <f t="shared" si="17"/>
        <v>0</v>
      </c>
      <c r="BI147" s="154">
        <f t="shared" si="18"/>
        <v>0</v>
      </c>
      <c r="BJ147" s="17" t="s">
        <v>84</v>
      </c>
      <c r="BK147" s="154">
        <f t="shared" si="19"/>
        <v>0</v>
      </c>
      <c r="BL147" s="17" t="s">
        <v>144</v>
      </c>
      <c r="BM147" s="153" t="s">
        <v>363</v>
      </c>
    </row>
    <row r="148" spans="1:65" s="2" customFormat="1" ht="16.5" customHeight="1">
      <c r="A148" s="30"/>
      <c r="B148" s="142"/>
      <c r="C148" s="143" t="s">
        <v>233</v>
      </c>
      <c r="D148" s="143" t="s">
        <v>139</v>
      </c>
      <c r="E148" s="144" t="s">
        <v>233</v>
      </c>
      <c r="F148" s="145" t="s">
        <v>809</v>
      </c>
      <c r="G148" s="146" t="s">
        <v>787</v>
      </c>
      <c r="H148" s="147">
        <v>1</v>
      </c>
      <c r="I148" s="148">
        <v>0</v>
      </c>
      <c r="J148" s="148">
        <f t="shared" si="10"/>
        <v>0</v>
      </c>
      <c r="K148" s="145" t="s">
        <v>165</v>
      </c>
      <c r="L148" s="31"/>
      <c r="M148" s="149" t="s">
        <v>1</v>
      </c>
      <c r="N148" s="150" t="s">
        <v>45</v>
      </c>
      <c r="O148" s="151">
        <v>0</v>
      </c>
      <c r="P148" s="151">
        <f t="shared" si="11"/>
        <v>0</v>
      </c>
      <c r="Q148" s="151">
        <v>0</v>
      </c>
      <c r="R148" s="151">
        <f t="shared" si="12"/>
        <v>0</v>
      </c>
      <c r="S148" s="151">
        <v>0</v>
      </c>
      <c r="T148" s="152">
        <f t="shared" si="13"/>
        <v>0</v>
      </c>
      <c r="U148" s="30"/>
      <c r="V148" s="30"/>
      <c r="W148" s="30"/>
      <c r="X148" s="30"/>
      <c r="Y148" s="30"/>
      <c r="Z148" s="30"/>
      <c r="AA148" s="30"/>
      <c r="AB148" s="30"/>
      <c r="AC148" s="30"/>
      <c r="AD148" s="30"/>
      <c r="AE148" s="30"/>
      <c r="AR148" s="153" t="s">
        <v>144</v>
      </c>
      <c r="AT148" s="153" t="s">
        <v>139</v>
      </c>
      <c r="AU148" s="153" t="s">
        <v>84</v>
      </c>
      <c r="AY148" s="17" t="s">
        <v>136</v>
      </c>
      <c r="BE148" s="154">
        <f t="shared" si="14"/>
        <v>0</v>
      </c>
      <c r="BF148" s="154">
        <f t="shared" si="15"/>
        <v>0</v>
      </c>
      <c r="BG148" s="154">
        <f t="shared" si="16"/>
        <v>0</v>
      </c>
      <c r="BH148" s="154">
        <f t="shared" si="17"/>
        <v>0</v>
      </c>
      <c r="BI148" s="154">
        <f t="shared" si="18"/>
        <v>0</v>
      </c>
      <c r="BJ148" s="17" t="s">
        <v>84</v>
      </c>
      <c r="BK148" s="154">
        <f t="shared" si="19"/>
        <v>0</v>
      </c>
      <c r="BL148" s="17" t="s">
        <v>144</v>
      </c>
      <c r="BM148" s="153" t="s">
        <v>330</v>
      </c>
    </row>
    <row r="149" spans="1:65" s="2" customFormat="1" ht="16.5" customHeight="1">
      <c r="A149" s="30"/>
      <c r="B149" s="142"/>
      <c r="C149" s="143" t="s">
        <v>7</v>
      </c>
      <c r="D149" s="143" t="s">
        <v>139</v>
      </c>
      <c r="E149" s="144" t="s">
        <v>7</v>
      </c>
      <c r="F149" s="145" t="s">
        <v>810</v>
      </c>
      <c r="G149" s="146" t="s">
        <v>787</v>
      </c>
      <c r="H149" s="147">
        <v>1</v>
      </c>
      <c r="I149" s="148">
        <v>0</v>
      </c>
      <c r="J149" s="148">
        <f t="shared" si="10"/>
        <v>0</v>
      </c>
      <c r="K149" s="145" t="s">
        <v>165</v>
      </c>
      <c r="L149" s="31"/>
      <c r="M149" s="149" t="s">
        <v>1</v>
      </c>
      <c r="N149" s="150" t="s">
        <v>45</v>
      </c>
      <c r="O149" s="151">
        <v>0</v>
      </c>
      <c r="P149" s="151">
        <f t="shared" si="11"/>
        <v>0</v>
      </c>
      <c r="Q149" s="151">
        <v>0</v>
      </c>
      <c r="R149" s="151">
        <f t="shared" si="12"/>
        <v>0</v>
      </c>
      <c r="S149" s="151">
        <v>0</v>
      </c>
      <c r="T149" s="152">
        <f t="shared" si="13"/>
        <v>0</v>
      </c>
      <c r="U149" s="30"/>
      <c r="V149" s="30"/>
      <c r="W149" s="30"/>
      <c r="X149" s="30"/>
      <c r="Y149" s="30"/>
      <c r="Z149" s="30"/>
      <c r="AA149" s="30"/>
      <c r="AB149" s="30"/>
      <c r="AC149" s="30"/>
      <c r="AD149" s="30"/>
      <c r="AE149" s="30"/>
      <c r="AR149" s="153" t="s">
        <v>144</v>
      </c>
      <c r="AT149" s="153" t="s">
        <v>139</v>
      </c>
      <c r="AU149" s="153" t="s">
        <v>84</v>
      </c>
      <c r="AY149" s="17" t="s">
        <v>136</v>
      </c>
      <c r="BE149" s="154">
        <f t="shared" si="14"/>
        <v>0</v>
      </c>
      <c r="BF149" s="154">
        <f t="shared" si="15"/>
        <v>0</v>
      </c>
      <c r="BG149" s="154">
        <f t="shared" si="16"/>
        <v>0</v>
      </c>
      <c r="BH149" s="154">
        <f t="shared" si="17"/>
        <v>0</v>
      </c>
      <c r="BI149" s="154">
        <f t="shared" si="18"/>
        <v>0</v>
      </c>
      <c r="BJ149" s="17" t="s">
        <v>84</v>
      </c>
      <c r="BK149" s="154">
        <f t="shared" si="19"/>
        <v>0</v>
      </c>
      <c r="BL149" s="17" t="s">
        <v>144</v>
      </c>
      <c r="BM149" s="153" t="s">
        <v>373</v>
      </c>
    </row>
    <row r="150" spans="1:65" s="2" customFormat="1" ht="16.5" customHeight="1">
      <c r="A150" s="30"/>
      <c r="B150" s="142"/>
      <c r="C150" s="143" t="s">
        <v>240</v>
      </c>
      <c r="D150" s="143" t="s">
        <v>139</v>
      </c>
      <c r="E150" s="144" t="s">
        <v>240</v>
      </c>
      <c r="F150" s="145" t="s">
        <v>811</v>
      </c>
      <c r="G150" s="146" t="s">
        <v>793</v>
      </c>
      <c r="H150" s="147">
        <v>1</v>
      </c>
      <c r="I150" s="148">
        <v>0</v>
      </c>
      <c r="J150" s="148">
        <f t="shared" si="10"/>
        <v>0</v>
      </c>
      <c r="K150" s="145" t="s">
        <v>165</v>
      </c>
      <c r="L150" s="31"/>
      <c r="M150" s="149" t="s">
        <v>1</v>
      </c>
      <c r="N150" s="150" t="s">
        <v>45</v>
      </c>
      <c r="O150" s="151">
        <v>0</v>
      </c>
      <c r="P150" s="151">
        <f t="shared" si="11"/>
        <v>0</v>
      </c>
      <c r="Q150" s="151">
        <v>0</v>
      </c>
      <c r="R150" s="151">
        <f t="shared" si="12"/>
        <v>0</v>
      </c>
      <c r="S150" s="151">
        <v>0</v>
      </c>
      <c r="T150" s="152">
        <f t="shared" si="13"/>
        <v>0</v>
      </c>
      <c r="U150" s="30"/>
      <c r="V150" s="30"/>
      <c r="W150" s="30"/>
      <c r="X150" s="30"/>
      <c r="Y150" s="30"/>
      <c r="Z150" s="30"/>
      <c r="AA150" s="30"/>
      <c r="AB150" s="30"/>
      <c r="AC150" s="30"/>
      <c r="AD150" s="30"/>
      <c r="AE150" s="30"/>
      <c r="AR150" s="153" t="s">
        <v>144</v>
      </c>
      <c r="AT150" s="153" t="s">
        <v>139</v>
      </c>
      <c r="AU150" s="153" t="s">
        <v>84</v>
      </c>
      <c r="AY150" s="17" t="s">
        <v>136</v>
      </c>
      <c r="BE150" s="154">
        <f t="shared" si="14"/>
        <v>0</v>
      </c>
      <c r="BF150" s="154">
        <f t="shared" si="15"/>
        <v>0</v>
      </c>
      <c r="BG150" s="154">
        <f t="shared" si="16"/>
        <v>0</v>
      </c>
      <c r="BH150" s="154">
        <f t="shared" si="17"/>
        <v>0</v>
      </c>
      <c r="BI150" s="154">
        <f t="shared" si="18"/>
        <v>0</v>
      </c>
      <c r="BJ150" s="17" t="s">
        <v>84</v>
      </c>
      <c r="BK150" s="154">
        <f t="shared" si="19"/>
        <v>0</v>
      </c>
      <c r="BL150" s="17" t="s">
        <v>144</v>
      </c>
      <c r="BM150" s="153" t="s">
        <v>494</v>
      </c>
    </row>
    <row r="151" spans="1:65" s="2" customFormat="1" ht="21.75" customHeight="1">
      <c r="A151" s="30"/>
      <c r="B151" s="142"/>
      <c r="C151" s="143" t="s">
        <v>244</v>
      </c>
      <c r="D151" s="143" t="s">
        <v>139</v>
      </c>
      <c r="E151" s="144" t="s">
        <v>244</v>
      </c>
      <c r="F151" s="145" t="s">
        <v>812</v>
      </c>
      <c r="G151" s="146" t="s">
        <v>787</v>
      </c>
      <c r="H151" s="147">
        <v>2</v>
      </c>
      <c r="I151" s="148">
        <v>0</v>
      </c>
      <c r="J151" s="148">
        <f t="shared" si="10"/>
        <v>0</v>
      </c>
      <c r="K151" s="145" t="s">
        <v>165</v>
      </c>
      <c r="L151" s="31"/>
      <c r="M151" s="149" t="s">
        <v>1</v>
      </c>
      <c r="N151" s="150" t="s">
        <v>45</v>
      </c>
      <c r="O151" s="151">
        <v>0</v>
      </c>
      <c r="P151" s="151">
        <f t="shared" si="11"/>
        <v>0</v>
      </c>
      <c r="Q151" s="151">
        <v>0</v>
      </c>
      <c r="R151" s="151">
        <f t="shared" si="12"/>
        <v>0</v>
      </c>
      <c r="S151" s="151">
        <v>0</v>
      </c>
      <c r="T151" s="152">
        <f t="shared" si="13"/>
        <v>0</v>
      </c>
      <c r="U151" s="30"/>
      <c r="V151" s="30"/>
      <c r="W151" s="30"/>
      <c r="X151" s="30"/>
      <c r="Y151" s="30"/>
      <c r="Z151" s="30"/>
      <c r="AA151" s="30"/>
      <c r="AB151" s="30"/>
      <c r="AC151" s="30"/>
      <c r="AD151" s="30"/>
      <c r="AE151" s="30"/>
      <c r="AR151" s="153" t="s">
        <v>144</v>
      </c>
      <c r="AT151" s="153" t="s">
        <v>139</v>
      </c>
      <c r="AU151" s="153" t="s">
        <v>84</v>
      </c>
      <c r="AY151" s="17" t="s">
        <v>136</v>
      </c>
      <c r="BE151" s="154">
        <f t="shared" si="14"/>
        <v>0</v>
      </c>
      <c r="BF151" s="154">
        <f t="shared" si="15"/>
        <v>0</v>
      </c>
      <c r="BG151" s="154">
        <f t="shared" si="16"/>
        <v>0</v>
      </c>
      <c r="BH151" s="154">
        <f t="shared" si="17"/>
        <v>0</v>
      </c>
      <c r="BI151" s="154">
        <f t="shared" si="18"/>
        <v>0</v>
      </c>
      <c r="BJ151" s="17" t="s">
        <v>84</v>
      </c>
      <c r="BK151" s="154">
        <f t="shared" si="19"/>
        <v>0</v>
      </c>
      <c r="BL151" s="17" t="s">
        <v>144</v>
      </c>
      <c r="BM151" s="153" t="s">
        <v>380</v>
      </c>
    </row>
    <row r="152" spans="1:65" s="2" customFormat="1" ht="16.5" customHeight="1">
      <c r="A152" s="30"/>
      <c r="B152" s="142"/>
      <c r="C152" s="143" t="s">
        <v>248</v>
      </c>
      <c r="D152" s="143" t="s">
        <v>139</v>
      </c>
      <c r="E152" s="144" t="s">
        <v>248</v>
      </c>
      <c r="F152" s="145" t="s">
        <v>813</v>
      </c>
      <c r="G152" s="146" t="s">
        <v>793</v>
      </c>
      <c r="H152" s="147">
        <v>1</v>
      </c>
      <c r="I152" s="148">
        <v>0</v>
      </c>
      <c r="J152" s="148">
        <f t="shared" si="10"/>
        <v>0</v>
      </c>
      <c r="K152" s="145" t="s">
        <v>165</v>
      </c>
      <c r="L152" s="31"/>
      <c r="M152" s="149" t="s">
        <v>1</v>
      </c>
      <c r="N152" s="150" t="s">
        <v>45</v>
      </c>
      <c r="O152" s="151">
        <v>0</v>
      </c>
      <c r="P152" s="151">
        <f t="shared" si="11"/>
        <v>0</v>
      </c>
      <c r="Q152" s="151">
        <v>0</v>
      </c>
      <c r="R152" s="151">
        <f t="shared" si="12"/>
        <v>0</v>
      </c>
      <c r="S152" s="151">
        <v>0</v>
      </c>
      <c r="T152" s="152">
        <f t="shared" si="13"/>
        <v>0</v>
      </c>
      <c r="U152" s="30"/>
      <c r="V152" s="30"/>
      <c r="W152" s="30"/>
      <c r="X152" s="30"/>
      <c r="Y152" s="30"/>
      <c r="Z152" s="30"/>
      <c r="AA152" s="30"/>
      <c r="AB152" s="30"/>
      <c r="AC152" s="30"/>
      <c r="AD152" s="30"/>
      <c r="AE152" s="30"/>
      <c r="AR152" s="153" t="s">
        <v>144</v>
      </c>
      <c r="AT152" s="153" t="s">
        <v>139</v>
      </c>
      <c r="AU152" s="153" t="s">
        <v>84</v>
      </c>
      <c r="AY152" s="17" t="s">
        <v>136</v>
      </c>
      <c r="BE152" s="154">
        <f t="shared" si="14"/>
        <v>0</v>
      </c>
      <c r="BF152" s="154">
        <f t="shared" si="15"/>
        <v>0</v>
      </c>
      <c r="BG152" s="154">
        <f t="shared" si="16"/>
        <v>0</v>
      </c>
      <c r="BH152" s="154">
        <f t="shared" si="17"/>
        <v>0</v>
      </c>
      <c r="BI152" s="154">
        <f t="shared" si="18"/>
        <v>0</v>
      </c>
      <c r="BJ152" s="17" t="s">
        <v>84</v>
      </c>
      <c r="BK152" s="154">
        <f t="shared" si="19"/>
        <v>0</v>
      </c>
      <c r="BL152" s="17" t="s">
        <v>144</v>
      </c>
      <c r="BM152" s="153" t="s">
        <v>514</v>
      </c>
    </row>
    <row r="153" spans="1:65" s="2" customFormat="1" ht="16.5" customHeight="1">
      <c r="A153" s="30"/>
      <c r="B153" s="142"/>
      <c r="C153" s="143" t="s">
        <v>252</v>
      </c>
      <c r="D153" s="143" t="s">
        <v>139</v>
      </c>
      <c r="E153" s="144" t="s">
        <v>252</v>
      </c>
      <c r="F153" s="145" t="s">
        <v>814</v>
      </c>
      <c r="G153" s="146" t="s">
        <v>793</v>
      </c>
      <c r="H153" s="147">
        <v>1</v>
      </c>
      <c r="I153" s="148">
        <v>0</v>
      </c>
      <c r="J153" s="148">
        <f t="shared" si="10"/>
        <v>0</v>
      </c>
      <c r="K153" s="145" t="s">
        <v>165</v>
      </c>
      <c r="L153" s="31"/>
      <c r="M153" s="149" t="s">
        <v>1</v>
      </c>
      <c r="N153" s="150" t="s">
        <v>45</v>
      </c>
      <c r="O153" s="151">
        <v>0</v>
      </c>
      <c r="P153" s="151">
        <f t="shared" si="11"/>
        <v>0</v>
      </c>
      <c r="Q153" s="151">
        <v>0</v>
      </c>
      <c r="R153" s="151">
        <f t="shared" si="12"/>
        <v>0</v>
      </c>
      <c r="S153" s="151">
        <v>0</v>
      </c>
      <c r="T153" s="152">
        <f t="shared" si="13"/>
        <v>0</v>
      </c>
      <c r="U153" s="30"/>
      <c r="V153" s="30"/>
      <c r="W153" s="30"/>
      <c r="X153" s="30"/>
      <c r="Y153" s="30"/>
      <c r="Z153" s="30"/>
      <c r="AA153" s="30"/>
      <c r="AB153" s="30"/>
      <c r="AC153" s="30"/>
      <c r="AD153" s="30"/>
      <c r="AE153" s="30"/>
      <c r="AR153" s="153" t="s">
        <v>144</v>
      </c>
      <c r="AT153" s="153" t="s">
        <v>139</v>
      </c>
      <c r="AU153" s="153" t="s">
        <v>84</v>
      </c>
      <c r="AY153" s="17" t="s">
        <v>136</v>
      </c>
      <c r="BE153" s="154">
        <f t="shared" si="14"/>
        <v>0</v>
      </c>
      <c r="BF153" s="154">
        <f t="shared" si="15"/>
        <v>0</v>
      </c>
      <c r="BG153" s="154">
        <f t="shared" si="16"/>
        <v>0</v>
      </c>
      <c r="BH153" s="154">
        <f t="shared" si="17"/>
        <v>0</v>
      </c>
      <c r="BI153" s="154">
        <f t="shared" si="18"/>
        <v>0</v>
      </c>
      <c r="BJ153" s="17" t="s">
        <v>84</v>
      </c>
      <c r="BK153" s="154">
        <f t="shared" si="19"/>
        <v>0</v>
      </c>
      <c r="BL153" s="17" t="s">
        <v>144</v>
      </c>
      <c r="BM153" s="153" t="s">
        <v>384</v>
      </c>
    </row>
    <row r="154" spans="1:65" s="2" customFormat="1" ht="16.5" customHeight="1">
      <c r="A154" s="30"/>
      <c r="B154" s="142"/>
      <c r="C154" s="143" t="s">
        <v>256</v>
      </c>
      <c r="D154" s="143" t="s">
        <v>139</v>
      </c>
      <c r="E154" s="144" t="s">
        <v>256</v>
      </c>
      <c r="F154" s="145" t="s">
        <v>815</v>
      </c>
      <c r="G154" s="146" t="s">
        <v>793</v>
      </c>
      <c r="H154" s="147">
        <v>1</v>
      </c>
      <c r="I154" s="148">
        <v>0</v>
      </c>
      <c r="J154" s="148">
        <f t="shared" si="10"/>
        <v>0</v>
      </c>
      <c r="K154" s="145" t="s">
        <v>165</v>
      </c>
      <c r="L154" s="31"/>
      <c r="M154" s="149" t="s">
        <v>1</v>
      </c>
      <c r="N154" s="150" t="s">
        <v>45</v>
      </c>
      <c r="O154" s="151">
        <v>0</v>
      </c>
      <c r="P154" s="151">
        <f t="shared" si="11"/>
        <v>0</v>
      </c>
      <c r="Q154" s="151">
        <v>0</v>
      </c>
      <c r="R154" s="151">
        <f t="shared" si="12"/>
        <v>0</v>
      </c>
      <c r="S154" s="151">
        <v>0</v>
      </c>
      <c r="T154" s="152">
        <f t="shared" si="13"/>
        <v>0</v>
      </c>
      <c r="U154" s="30"/>
      <c r="V154" s="30"/>
      <c r="W154" s="30"/>
      <c r="X154" s="30"/>
      <c r="Y154" s="30"/>
      <c r="Z154" s="30"/>
      <c r="AA154" s="30"/>
      <c r="AB154" s="30"/>
      <c r="AC154" s="30"/>
      <c r="AD154" s="30"/>
      <c r="AE154" s="30"/>
      <c r="AR154" s="153" t="s">
        <v>144</v>
      </c>
      <c r="AT154" s="153" t="s">
        <v>139</v>
      </c>
      <c r="AU154" s="153" t="s">
        <v>84</v>
      </c>
      <c r="AY154" s="17" t="s">
        <v>136</v>
      </c>
      <c r="BE154" s="154">
        <f t="shared" si="14"/>
        <v>0</v>
      </c>
      <c r="BF154" s="154">
        <f t="shared" si="15"/>
        <v>0</v>
      </c>
      <c r="BG154" s="154">
        <f t="shared" si="16"/>
        <v>0</v>
      </c>
      <c r="BH154" s="154">
        <f t="shared" si="17"/>
        <v>0</v>
      </c>
      <c r="BI154" s="154">
        <f t="shared" si="18"/>
        <v>0</v>
      </c>
      <c r="BJ154" s="17" t="s">
        <v>84</v>
      </c>
      <c r="BK154" s="154">
        <f t="shared" si="19"/>
        <v>0</v>
      </c>
      <c r="BL154" s="17" t="s">
        <v>144</v>
      </c>
      <c r="BM154" s="153" t="s">
        <v>531</v>
      </c>
    </row>
    <row r="155" spans="1:65" s="2" customFormat="1" ht="16.5" customHeight="1">
      <c r="A155" s="30"/>
      <c r="B155" s="142"/>
      <c r="C155" s="143" t="s">
        <v>260</v>
      </c>
      <c r="D155" s="143" t="s">
        <v>139</v>
      </c>
      <c r="E155" s="144" t="s">
        <v>260</v>
      </c>
      <c r="F155" s="145" t="s">
        <v>816</v>
      </c>
      <c r="G155" s="146" t="s">
        <v>793</v>
      </c>
      <c r="H155" s="147">
        <v>1</v>
      </c>
      <c r="I155" s="148">
        <v>0</v>
      </c>
      <c r="J155" s="148">
        <f t="shared" si="10"/>
        <v>0</v>
      </c>
      <c r="K155" s="145" t="s">
        <v>165</v>
      </c>
      <c r="L155" s="31"/>
      <c r="M155" s="149" t="s">
        <v>1</v>
      </c>
      <c r="N155" s="150" t="s">
        <v>45</v>
      </c>
      <c r="O155" s="151">
        <v>0</v>
      </c>
      <c r="P155" s="151">
        <f t="shared" si="11"/>
        <v>0</v>
      </c>
      <c r="Q155" s="151">
        <v>0</v>
      </c>
      <c r="R155" s="151">
        <f t="shared" si="12"/>
        <v>0</v>
      </c>
      <c r="S155" s="151">
        <v>0</v>
      </c>
      <c r="T155" s="152">
        <f t="shared" si="13"/>
        <v>0</v>
      </c>
      <c r="U155" s="30"/>
      <c r="V155" s="30"/>
      <c r="W155" s="30"/>
      <c r="X155" s="30"/>
      <c r="Y155" s="30"/>
      <c r="Z155" s="30"/>
      <c r="AA155" s="30"/>
      <c r="AB155" s="30"/>
      <c r="AC155" s="30"/>
      <c r="AD155" s="30"/>
      <c r="AE155" s="30"/>
      <c r="AR155" s="153" t="s">
        <v>144</v>
      </c>
      <c r="AT155" s="153" t="s">
        <v>139</v>
      </c>
      <c r="AU155" s="153" t="s">
        <v>84</v>
      </c>
      <c r="AY155" s="17" t="s">
        <v>136</v>
      </c>
      <c r="BE155" s="154">
        <f t="shared" si="14"/>
        <v>0</v>
      </c>
      <c r="BF155" s="154">
        <f t="shared" si="15"/>
        <v>0</v>
      </c>
      <c r="BG155" s="154">
        <f t="shared" si="16"/>
        <v>0</v>
      </c>
      <c r="BH155" s="154">
        <f t="shared" si="17"/>
        <v>0</v>
      </c>
      <c r="BI155" s="154">
        <f t="shared" si="18"/>
        <v>0</v>
      </c>
      <c r="BJ155" s="17" t="s">
        <v>84</v>
      </c>
      <c r="BK155" s="154">
        <f t="shared" si="19"/>
        <v>0</v>
      </c>
      <c r="BL155" s="17" t="s">
        <v>144</v>
      </c>
      <c r="BM155" s="153" t="s">
        <v>387</v>
      </c>
    </row>
    <row r="156" spans="1:65" s="2" customFormat="1" ht="16.5" customHeight="1">
      <c r="A156" s="30"/>
      <c r="B156" s="142"/>
      <c r="C156" s="143" t="s">
        <v>267</v>
      </c>
      <c r="D156" s="143" t="s">
        <v>139</v>
      </c>
      <c r="E156" s="144" t="s">
        <v>267</v>
      </c>
      <c r="F156" s="145" t="s">
        <v>817</v>
      </c>
      <c r="G156" s="146" t="s">
        <v>787</v>
      </c>
      <c r="H156" s="147">
        <v>1</v>
      </c>
      <c r="I156" s="148">
        <v>0</v>
      </c>
      <c r="J156" s="148">
        <f t="shared" si="10"/>
        <v>0</v>
      </c>
      <c r="K156" s="145" t="s">
        <v>165</v>
      </c>
      <c r="L156" s="31"/>
      <c r="M156" s="149" t="s">
        <v>1</v>
      </c>
      <c r="N156" s="150" t="s">
        <v>45</v>
      </c>
      <c r="O156" s="151">
        <v>0</v>
      </c>
      <c r="P156" s="151">
        <f t="shared" si="11"/>
        <v>0</v>
      </c>
      <c r="Q156" s="151">
        <v>0</v>
      </c>
      <c r="R156" s="151">
        <f t="shared" si="12"/>
        <v>0</v>
      </c>
      <c r="S156" s="151">
        <v>0</v>
      </c>
      <c r="T156" s="152">
        <f t="shared" si="13"/>
        <v>0</v>
      </c>
      <c r="U156" s="30"/>
      <c r="V156" s="30"/>
      <c r="W156" s="30"/>
      <c r="X156" s="30"/>
      <c r="Y156" s="30"/>
      <c r="Z156" s="30"/>
      <c r="AA156" s="30"/>
      <c r="AB156" s="30"/>
      <c r="AC156" s="30"/>
      <c r="AD156" s="30"/>
      <c r="AE156" s="30"/>
      <c r="AR156" s="153" t="s">
        <v>144</v>
      </c>
      <c r="AT156" s="153" t="s">
        <v>139</v>
      </c>
      <c r="AU156" s="153" t="s">
        <v>84</v>
      </c>
      <c r="AY156" s="17" t="s">
        <v>136</v>
      </c>
      <c r="BE156" s="154">
        <f t="shared" si="14"/>
        <v>0</v>
      </c>
      <c r="BF156" s="154">
        <f t="shared" si="15"/>
        <v>0</v>
      </c>
      <c r="BG156" s="154">
        <f t="shared" si="16"/>
        <v>0</v>
      </c>
      <c r="BH156" s="154">
        <f t="shared" si="17"/>
        <v>0</v>
      </c>
      <c r="BI156" s="154">
        <f t="shared" si="18"/>
        <v>0</v>
      </c>
      <c r="BJ156" s="17" t="s">
        <v>84</v>
      </c>
      <c r="BK156" s="154">
        <f t="shared" si="19"/>
        <v>0</v>
      </c>
      <c r="BL156" s="17" t="s">
        <v>144</v>
      </c>
      <c r="BM156" s="153" t="s">
        <v>492</v>
      </c>
    </row>
    <row r="157" spans="1:65" s="2" customFormat="1" ht="16.5" customHeight="1">
      <c r="A157" s="30"/>
      <c r="B157" s="142"/>
      <c r="C157" s="143" t="s">
        <v>275</v>
      </c>
      <c r="D157" s="143" t="s">
        <v>139</v>
      </c>
      <c r="E157" s="144" t="s">
        <v>275</v>
      </c>
      <c r="F157" s="145" t="s">
        <v>818</v>
      </c>
      <c r="G157" s="146" t="s">
        <v>793</v>
      </c>
      <c r="H157" s="147">
        <v>1</v>
      </c>
      <c r="I157" s="148">
        <v>0</v>
      </c>
      <c r="J157" s="148">
        <f t="shared" si="10"/>
        <v>0</v>
      </c>
      <c r="K157" s="145" t="s">
        <v>165</v>
      </c>
      <c r="L157" s="31"/>
      <c r="M157" s="149" t="s">
        <v>1</v>
      </c>
      <c r="N157" s="150" t="s">
        <v>45</v>
      </c>
      <c r="O157" s="151">
        <v>0</v>
      </c>
      <c r="P157" s="151">
        <f t="shared" si="11"/>
        <v>0</v>
      </c>
      <c r="Q157" s="151">
        <v>0</v>
      </c>
      <c r="R157" s="151">
        <f t="shared" si="12"/>
        <v>0</v>
      </c>
      <c r="S157" s="151">
        <v>0</v>
      </c>
      <c r="T157" s="152">
        <f t="shared" si="13"/>
        <v>0</v>
      </c>
      <c r="U157" s="30"/>
      <c r="V157" s="30"/>
      <c r="W157" s="30"/>
      <c r="X157" s="30"/>
      <c r="Y157" s="30"/>
      <c r="Z157" s="30"/>
      <c r="AA157" s="30"/>
      <c r="AB157" s="30"/>
      <c r="AC157" s="30"/>
      <c r="AD157" s="30"/>
      <c r="AE157" s="30"/>
      <c r="AR157" s="153" t="s">
        <v>144</v>
      </c>
      <c r="AT157" s="153" t="s">
        <v>139</v>
      </c>
      <c r="AU157" s="153" t="s">
        <v>84</v>
      </c>
      <c r="AY157" s="17" t="s">
        <v>136</v>
      </c>
      <c r="BE157" s="154">
        <f t="shared" si="14"/>
        <v>0</v>
      </c>
      <c r="BF157" s="154">
        <f t="shared" si="15"/>
        <v>0</v>
      </c>
      <c r="BG157" s="154">
        <f t="shared" si="16"/>
        <v>0</v>
      </c>
      <c r="BH157" s="154">
        <f t="shared" si="17"/>
        <v>0</v>
      </c>
      <c r="BI157" s="154">
        <f t="shared" si="18"/>
        <v>0</v>
      </c>
      <c r="BJ157" s="17" t="s">
        <v>84</v>
      </c>
      <c r="BK157" s="154">
        <f t="shared" si="19"/>
        <v>0</v>
      </c>
      <c r="BL157" s="17" t="s">
        <v>144</v>
      </c>
      <c r="BM157" s="153" t="s">
        <v>353</v>
      </c>
    </row>
    <row r="158" spans="1:65" s="2" customFormat="1" ht="16.5" customHeight="1">
      <c r="A158" s="30"/>
      <c r="B158" s="142"/>
      <c r="C158" s="143" t="s">
        <v>346</v>
      </c>
      <c r="D158" s="143" t="s">
        <v>139</v>
      </c>
      <c r="E158" s="144" t="s">
        <v>346</v>
      </c>
      <c r="F158" s="145" t="s">
        <v>819</v>
      </c>
      <c r="G158" s="146" t="s">
        <v>787</v>
      </c>
      <c r="H158" s="147">
        <v>1</v>
      </c>
      <c r="I158" s="148">
        <v>0</v>
      </c>
      <c r="J158" s="148">
        <f t="shared" si="10"/>
        <v>0</v>
      </c>
      <c r="K158" s="145" t="s">
        <v>165</v>
      </c>
      <c r="L158" s="31"/>
      <c r="M158" s="149" t="s">
        <v>1</v>
      </c>
      <c r="N158" s="150" t="s">
        <v>45</v>
      </c>
      <c r="O158" s="151">
        <v>0</v>
      </c>
      <c r="P158" s="151">
        <f t="shared" si="11"/>
        <v>0</v>
      </c>
      <c r="Q158" s="151">
        <v>0</v>
      </c>
      <c r="R158" s="151">
        <f t="shared" si="12"/>
        <v>0</v>
      </c>
      <c r="S158" s="151">
        <v>0</v>
      </c>
      <c r="T158" s="152">
        <f t="shared" si="13"/>
        <v>0</v>
      </c>
      <c r="U158" s="30"/>
      <c r="V158" s="30"/>
      <c r="W158" s="30"/>
      <c r="X158" s="30"/>
      <c r="Y158" s="30"/>
      <c r="Z158" s="30"/>
      <c r="AA158" s="30"/>
      <c r="AB158" s="30"/>
      <c r="AC158" s="30"/>
      <c r="AD158" s="30"/>
      <c r="AE158" s="30"/>
      <c r="AR158" s="153" t="s">
        <v>144</v>
      </c>
      <c r="AT158" s="153" t="s">
        <v>139</v>
      </c>
      <c r="AU158" s="153" t="s">
        <v>84</v>
      </c>
      <c r="AY158" s="17" t="s">
        <v>136</v>
      </c>
      <c r="BE158" s="154">
        <f t="shared" si="14"/>
        <v>0</v>
      </c>
      <c r="BF158" s="154">
        <f t="shared" si="15"/>
        <v>0</v>
      </c>
      <c r="BG158" s="154">
        <f t="shared" si="16"/>
        <v>0</v>
      </c>
      <c r="BH158" s="154">
        <f t="shared" si="17"/>
        <v>0</v>
      </c>
      <c r="BI158" s="154">
        <f t="shared" si="18"/>
        <v>0</v>
      </c>
      <c r="BJ158" s="17" t="s">
        <v>84</v>
      </c>
      <c r="BK158" s="154">
        <f t="shared" si="19"/>
        <v>0</v>
      </c>
      <c r="BL158" s="17" t="s">
        <v>144</v>
      </c>
      <c r="BM158" s="153" t="s">
        <v>566</v>
      </c>
    </row>
    <row r="159" spans="1:65" s="2" customFormat="1" ht="21.75" customHeight="1">
      <c r="A159" s="30"/>
      <c r="B159" s="142"/>
      <c r="C159" s="143" t="s">
        <v>429</v>
      </c>
      <c r="D159" s="143" t="s">
        <v>139</v>
      </c>
      <c r="E159" s="144" t="s">
        <v>429</v>
      </c>
      <c r="F159" s="145" t="s">
        <v>820</v>
      </c>
      <c r="G159" s="146" t="s">
        <v>793</v>
      </c>
      <c r="H159" s="147">
        <v>1</v>
      </c>
      <c r="I159" s="148">
        <v>0</v>
      </c>
      <c r="J159" s="148">
        <f t="shared" si="10"/>
        <v>0</v>
      </c>
      <c r="K159" s="145" t="s">
        <v>165</v>
      </c>
      <c r="L159" s="31"/>
      <c r="M159" s="195" t="s">
        <v>1</v>
      </c>
      <c r="N159" s="196" t="s">
        <v>45</v>
      </c>
      <c r="O159" s="197">
        <v>0</v>
      </c>
      <c r="P159" s="197">
        <f t="shared" si="11"/>
        <v>0</v>
      </c>
      <c r="Q159" s="197">
        <v>0</v>
      </c>
      <c r="R159" s="197">
        <f t="shared" si="12"/>
        <v>0</v>
      </c>
      <c r="S159" s="197">
        <v>0</v>
      </c>
      <c r="T159" s="198">
        <f t="shared" si="13"/>
        <v>0</v>
      </c>
      <c r="U159" s="30"/>
      <c r="V159" s="30"/>
      <c r="W159" s="30"/>
      <c r="X159" s="30"/>
      <c r="Y159" s="30"/>
      <c r="Z159" s="30"/>
      <c r="AA159" s="30"/>
      <c r="AB159" s="30"/>
      <c r="AC159" s="30"/>
      <c r="AD159" s="30"/>
      <c r="AE159" s="30"/>
      <c r="AR159" s="153" t="s">
        <v>144</v>
      </c>
      <c r="AT159" s="153" t="s">
        <v>139</v>
      </c>
      <c r="AU159" s="153" t="s">
        <v>84</v>
      </c>
      <c r="AY159" s="17" t="s">
        <v>136</v>
      </c>
      <c r="BE159" s="154">
        <f t="shared" si="14"/>
        <v>0</v>
      </c>
      <c r="BF159" s="154">
        <f t="shared" si="15"/>
        <v>0</v>
      </c>
      <c r="BG159" s="154">
        <f t="shared" si="16"/>
        <v>0</v>
      </c>
      <c r="BH159" s="154">
        <f t="shared" si="17"/>
        <v>0</v>
      </c>
      <c r="BI159" s="154">
        <f t="shared" si="18"/>
        <v>0</v>
      </c>
      <c r="BJ159" s="17" t="s">
        <v>84</v>
      </c>
      <c r="BK159" s="154">
        <f t="shared" si="19"/>
        <v>0</v>
      </c>
      <c r="BL159" s="17" t="s">
        <v>144</v>
      </c>
      <c r="BM159" s="153" t="s">
        <v>394</v>
      </c>
    </row>
    <row r="160" spans="1:65" s="2" customFormat="1" ht="6.9" customHeight="1">
      <c r="A160" s="30"/>
      <c r="B160" s="45"/>
      <c r="C160" s="46"/>
      <c r="D160" s="46"/>
      <c r="E160" s="46"/>
      <c r="F160" s="46"/>
      <c r="G160" s="46"/>
      <c r="H160" s="46"/>
      <c r="I160" s="46"/>
      <c r="J160" s="46"/>
      <c r="K160" s="46"/>
      <c r="L160" s="31"/>
      <c r="M160" s="30"/>
      <c r="O160" s="30"/>
      <c r="P160" s="30"/>
      <c r="Q160" s="30"/>
      <c r="R160" s="30"/>
      <c r="S160" s="30"/>
      <c r="T160" s="30"/>
      <c r="U160" s="30"/>
      <c r="V160" s="30"/>
      <c r="W160" s="30"/>
      <c r="X160" s="30"/>
      <c r="Y160" s="30"/>
      <c r="Z160" s="30"/>
      <c r="AA160" s="30"/>
      <c r="AB160" s="30"/>
      <c r="AC160" s="30"/>
      <c r="AD160" s="30"/>
      <c r="AE160" s="30"/>
    </row>
  </sheetData>
  <autoFilter ref="C125:K159" xr:uid="{00000000-0009-0000-0000-000003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M124"/>
  <sheetViews>
    <sheetView showGridLines="0" topLeftCell="A36" workbookViewId="0">
      <selection activeCell="J124" sqref="J124"/>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c r="A1" s="92"/>
    </row>
    <row r="2" spans="1:46" s="1" customFormat="1" ht="36.9" customHeight="1">
      <c r="L2" s="231" t="s">
        <v>5</v>
      </c>
      <c r="M2" s="214"/>
      <c r="N2" s="214"/>
      <c r="O2" s="214"/>
      <c r="P2" s="214"/>
      <c r="Q2" s="214"/>
      <c r="R2" s="214"/>
      <c r="S2" s="214"/>
      <c r="T2" s="214"/>
      <c r="U2" s="214"/>
      <c r="V2" s="214"/>
      <c r="AT2" s="17" t="s">
        <v>102</v>
      </c>
    </row>
    <row r="3" spans="1:46" s="1" customFormat="1" ht="6.9" customHeight="1">
      <c r="B3" s="18"/>
      <c r="C3" s="19"/>
      <c r="D3" s="19"/>
      <c r="E3" s="19"/>
      <c r="F3" s="19"/>
      <c r="G3" s="19"/>
      <c r="H3" s="19"/>
      <c r="I3" s="19"/>
      <c r="J3" s="19"/>
      <c r="K3" s="19"/>
      <c r="L3" s="20"/>
      <c r="AT3" s="17" t="s">
        <v>87</v>
      </c>
    </row>
    <row r="4" spans="1:46" s="1" customFormat="1" ht="24.9" customHeight="1">
      <c r="B4" s="20"/>
      <c r="D4" s="21" t="s">
        <v>106</v>
      </c>
      <c r="L4" s="20"/>
      <c r="M4" s="93" t="s">
        <v>10</v>
      </c>
      <c r="AT4" s="17" t="s">
        <v>3</v>
      </c>
    </row>
    <row r="5" spans="1:46" s="1" customFormat="1" ht="6.9" customHeight="1">
      <c r="B5" s="20"/>
      <c r="L5" s="20"/>
    </row>
    <row r="6" spans="1:46" s="1" customFormat="1" ht="12" customHeight="1">
      <c r="B6" s="20"/>
      <c r="D6" s="26" t="s">
        <v>14</v>
      </c>
      <c r="L6" s="20"/>
    </row>
    <row r="7" spans="1:46" s="1" customFormat="1" ht="16.5" customHeight="1">
      <c r="B7" s="20"/>
      <c r="E7" s="240" t="str">
        <f>'Rekapitulace stavby'!K6</f>
        <v>Akumulace dešťových vod budovy víceúčelové sportovní haly v areálu VŠB-TUO</v>
      </c>
      <c r="F7" s="241"/>
      <c r="G7" s="241"/>
      <c r="H7" s="241"/>
      <c r="L7" s="20"/>
    </row>
    <row r="8" spans="1:46" s="1" customFormat="1" ht="12" customHeight="1">
      <c r="B8" s="20"/>
      <c r="D8" s="26" t="s">
        <v>107</v>
      </c>
      <c r="L8" s="20"/>
    </row>
    <row r="9" spans="1:46" s="2" customFormat="1" ht="16.5" customHeight="1">
      <c r="A9" s="30"/>
      <c r="B9" s="31"/>
      <c r="C9" s="30"/>
      <c r="D9" s="30"/>
      <c r="E9" s="240">
        <v>1</v>
      </c>
      <c r="F9" s="239"/>
      <c r="G9" s="239"/>
      <c r="H9" s="239"/>
      <c r="I9" s="30"/>
      <c r="J9" s="30"/>
      <c r="K9" s="30"/>
      <c r="L9" s="40"/>
      <c r="S9" s="30"/>
      <c r="T9" s="30"/>
      <c r="U9" s="30"/>
      <c r="V9" s="30"/>
      <c r="W9" s="30"/>
      <c r="X9" s="30"/>
      <c r="Y9" s="30"/>
      <c r="Z9" s="30"/>
      <c r="AA9" s="30"/>
      <c r="AB9" s="30"/>
      <c r="AC9" s="30"/>
      <c r="AD9" s="30"/>
      <c r="AE9" s="30"/>
    </row>
    <row r="10" spans="1:46" s="2" customFormat="1" ht="12" customHeight="1">
      <c r="A10" s="30"/>
      <c r="B10" s="31"/>
      <c r="C10" s="30"/>
      <c r="D10" s="26" t="s">
        <v>108</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08" t="s">
        <v>821</v>
      </c>
      <c r="F11" s="239"/>
      <c r="G11" s="239"/>
      <c r="H11" s="239"/>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6" t="s">
        <v>16</v>
      </c>
      <c r="E13" s="30"/>
      <c r="F13" s="24" t="s">
        <v>17</v>
      </c>
      <c r="G13" s="30"/>
      <c r="H13" s="30"/>
      <c r="I13" s="26" t="s">
        <v>18</v>
      </c>
      <c r="J13" s="24" t="s">
        <v>1</v>
      </c>
      <c r="K13" s="30"/>
      <c r="L13" s="40"/>
      <c r="S13" s="30"/>
      <c r="T13" s="30"/>
      <c r="U13" s="30"/>
      <c r="V13" s="30"/>
      <c r="W13" s="30"/>
      <c r="X13" s="30"/>
      <c r="Y13" s="30"/>
      <c r="Z13" s="30"/>
      <c r="AA13" s="30"/>
      <c r="AB13" s="30"/>
      <c r="AC13" s="30"/>
      <c r="AD13" s="30"/>
      <c r="AE13" s="30"/>
    </row>
    <row r="14" spans="1:46" s="2" customFormat="1" ht="12" customHeight="1">
      <c r="A14" s="30"/>
      <c r="B14" s="31"/>
      <c r="C14" s="30"/>
      <c r="D14" s="26" t="s">
        <v>20</v>
      </c>
      <c r="E14" s="30"/>
      <c r="F14" s="24" t="s">
        <v>21</v>
      </c>
      <c r="G14" s="30"/>
      <c r="H14" s="30"/>
      <c r="I14" s="26" t="s">
        <v>22</v>
      </c>
      <c r="J14" s="53">
        <f>'Rekapitulace stavby'!AN8</f>
        <v>44638</v>
      </c>
      <c r="K14" s="30"/>
      <c r="L14" s="40"/>
      <c r="S14" s="30"/>
      <c r="T14" s="30"/>
      <c r="U14" s="30"/>
      <c r="V14" s="30"/>
      <c r="W14" s="30"/>
      <c r="X14" s="30"/>
      <c r="Y14" s="30"/>
      <c r="Z14" s="30"/>
      <c r="AA14" s="30"/>
      <c r="AB14" s="30"/>
      <c r="AC14" s="30"/>
      <c r="AD14" s="30"/>
      <c r="AE14" s="30"/>
    </row>
    <row r="15" spans="1:46" s="2" customFormat="1" ht="10.8"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6" t="s">
        <v>27</v>
      </c>
      <c r="E16" s="30"/>
      <c r="F16" s="30"/>
      <c r="G16" s="30"/>
      <c r="H16" s="30"/>
      <c r="I16" s="26" t="s">
        <v>28</v>
      </c>
      <c r="J16" s="24"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4" t="s">
        <v>29</v>
      </c>
      <c r="F17" s="30"/>
      <c r="G17" s="30"/>
      <c r="H17" s="30"/>
      <c r="I17" s="26" t="s">
        <v>30</v>
      </c>
      <c r="J17" s="24" t="s">
        <v>1</v>
      </c>
      <c r="K17" s="30"/>
      <c r="L17" s="40"/>
      <c r="S17" s="30"/>
      <c r="T17" s="30"/>
      <c r="U17" s="30"/>
      <c r="V17" s="30"/>
      <c r="W17" s="30"/>
      <c r="X17" s="30"/>
      <c r="Y17" s="30"/>
      <c r="Z17" s="30"/>
      <c r="AA17" s="30"/>
      <c r="AB17" s="30"/>
      <c r="AC17" s="30"/>
      <c r="AD17" s="30"/>
      <c r="AE17" s="30"/>
    </row>
    <row r="18" spans="1:31" s="2" customFormat="1" ht="6.9"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6" t="s">
        <v>31</v>
      </c>
      <c r="E19" s="30"/>
      <c r="F19" s="30"/>
      <c r="G19" s="30"/>
      <c r="H19" s="30"/>
      <c r="I19" s="26" t="s">
        <v>28</v>
      </c>
      <c r="J19" s="24" t="s">
        <v>1</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4" t="s">
        <v>32</v>
      </c>
      <c r="F20" s="30"/>
      <c r="G20" s="30"/>
      <c r="H20" s="30"/>
      <c r="I20" s="26" t="s">
        <v>30</v>
      </c>
      <c r="J20" s="24" t="s">
        <v>1</v>
      </c>
      <c r="K20" s="30"/>
      <c r="L20" s="40"/>
      <c r="S20" s="30"/>
      <c r="T20" s="30"/>
      <c r="U20" s="30"/>
      <c r="V20" s="30"/>
      <c r="W20" s="30"/>
      <c r="X20" s="30"/>
      <c r="Y20" s="30"/>
      <c r="Z20" s="30"/>
      <c r="AA20" s="30"/>
      <c r="AB20" s="30"/>
      <c r="AC20" s="30"/>
      <c r="AD20" s="30"/>
      <c r="AE20" s="30"/>
    </row>
    <row r="21" spans="1:31" s="2" customFormat="1" ht="6.9"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6" t="s">
        <v>33</v>
      </c>
      <c r="E22" s="30"/>
      <c r="F22" s="30"/>
      <c r="G22" s="30"/>
      <c r="H22" s="30"/>
      <c r="I22" s="26" t="s">
        <v>28</v>
      </c>
      <c r="J22" s="24"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4" t="s">
        <v>34</v>
      </c>
      <c r="F23" s="30"/>
      <c r="G23" s="30"/>
      <c r="H23" s="30"/>
      <c r="I23" s="26" t="s">
        <v>30</v>
      </c>
      <c r="J23" s="24" t="s">
        <v>1</v>
      </c>
      <c r="K23" s="30"/>
      <c r="L23" s="40"/>
      <c r="S23" s="30"/>
      <c r="T23" s="30"/>
      <c r="U23" s="30"/>
      <c r="V23" s="30"/>
      <c r="W23" s="30"/>
      <c r="X23" s="30"/>
      <c r="Y23" s="30"/>
      <c r="Z23" s="30"/>
      <c r="AA23" s="30"/>
      <c r="AB23" s="30"/>
      <c r="AC23" s="30"/>
      <c r="AD23" s="30"/>
      <c r="AE23" s="30"/>
    </row>
    <row r="24" spans="1:31" s="2" customFormat="1" ht="6.9"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6" t="s">
        <v>36</v>
      </c>
      <c r="E25" s="30"/>
      <c r="F25" s="30"/>
      <c r="G25" s="30"/>
      <c r="H25" s="30"/>
      <c r="I25" s="26" t="s">
        <v>28</v>
      </c>
      <c r="J25" s="24"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4" t="str">
        <f>IF('Rekapitulace stavby'!E20="","",'Rekapitulace stavby'!E20)</f>
        <v xml:space="preserve"> </v>
      </c>
      <c r="F26" s="30"/>
      <c r="G26" s="30"/>
      <c r="H26" s="30"/>
      <c r="I26" s="26" t="s">
        <v>30</v>
      </c>
      <c r="J26" s="24" t="str">
        <f>IF('Rekapitulace stavby'!AN20="","",'Rekapitulace stavby'!AN20)</f>
        <v/>
      </c>
      <c r="K26" s="30"/>
      <c r="L26" s="40"/>
      <c r="S26" s="30"/>
      <c r="T26" s="30"/>
      <c r="U26" s="30"/>
      <c r="V26" s="30"/>
      <c r="W26" s="30"/>
      <c r="X26" s="30"/>
      <c r="Y26" s="30"/>
      <c r="Z26" s="30"/>
      <c r="AA26" s="30"/>
      <c r="AB26" s="30"/>
      <c r="AC26" s="30"/>
      <c r="AD26" s="30"/>
      <c r="AE26" s="30"/>
    </row>
    <row r="27" spans="1:31" s="2" customFormat="1" ht="6.9"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6" t="s">
        <v>38</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95.25" customHeight="1">
      <c r="A29" s="94"/>
      <c r="B29" s="95"/>
      <c r="C29" s="94"/>
      <c r="D29" s="94"/>
      <c r="E29" s="215" t="s">
        <v>39</v>
      </c>
      <c r="F29" s="215"/>
      <c r="G29" s="215"/>
      <c r="H29" s="215"/>
      <c r="I29" s="94"/>
      <c r="J29" s="94"/>
      <c r="K29" s="94"/>
      <c r="L29" s="96"/>
      <c r="S29" s="94"/>
      <c r="T29" s="94"/>
      <c r="U29" s="94"/>
      <c r="V29" s="94"/>
      <c r="W29" s="94"/>
      <c r="X29" s="94"/>
      <c r="Y29" s="94"/>
      <c r="Z29" s="94"/>
      <c r="AA29" s="94"/>
      <c r="AB29" s="94"/>
      <c r="AC29" s="94"/>
      <c r="AD29" s="94"/>
      <c r="AE29" s="94"/>
    </row>
    <row r="30" spans="1:31" s="2" customFormat="1" ht="6.9"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97" t="s">
        <v>40</v>
      </c>
      <c r="E32" s="30"/>
      <c r="F32" s="30"/>
      <c r="G32" s="30"/>
      <c r="H32" s="30"/>
      <c r="I32" s="30"/>
      <c r="J32" s="69">
        <f>ROUND(J121, 2)</f>
        <v>0</v>
      </c>
      <c r="K32" s="30"/>
      <c r="L32" s="40"/>
      <c r="S32" s="30"/>
      <c r="T32" s="30"/>
      <c r="U32" s="30"/>
      <c r="V32" s="30"/>
      <c r="W32" s="30"/>
      <c r="X32" s="30"/>
      <c r="Y32" s="30"/>
      <c r="Z32" s="30"/>
      <c r="AA32" s="30"/>
      <c r="AB32" s="30"/>
      <c r="AC32" s="30"/>
      <c r="AD32" s="30"/>
      <c r="AE32" s="30"/>
    </row>
    <row r="33" spans="1:31" s="2" customFormat="1" ht="6.9"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 customHeight="1">
      <c r="A34" s="30"/>
      <c r="B34" s="31"/>
      <c r="C34" s="30"/>
      <c r="D34" s="30"/>
      <c r="E34" s="30"/>
      <c r="F34" s="34" t="s">
        <v>42</v>
      </c>
      <c r="G34" s="30"/>
      <c r="H34" s="30"/>
      <c r="I34" s="34" t="s">
        <v>41</v>
      </c>
      <c r="J34" s="34" t="s">
        <v>43</v>
      </c>
      <c r="K34" s="30"/>
      <c r="L34" s="40"/>
      <c r="S34" s="30"/>
      <c r="T34" s="30"/>
      <c r="U34" s="30"/>
      <c r="V34" s="30"/>
      <c r="W34" s="30"/>
      <c r="X34" s="30"/>
      <c r="Y34" s="30"/>
      <c r="Z34" s="30"/>
      <c r="AA34" s="30"/>
      <c r="AB34" s="30"/>
      <c r="AC34" s="30"/>
      <c r="AD34" s="30"/>
      <c r="AE34" s="30"/>
    </row>
    <row r="35" spans="1:31" s="2" customFormat="1" ht="14.4" customHeight="1">
      <c r="A35" s="30"/>
      <c r="B35" s="31"/>
      <c r="C35" s="30"/>
      <c r="D35" s="98" t="s">
        <v>44</v>
      </c>
      <c r="E35" s="26" t="s">
        <v>45</v>
      </c>
      <c r="F35" s="99">
        <f>ROUND((SUM(BE121:BE123)),  2)</f>
        <v>0</v>
      </c>
      <c r="G35" s="30"/>
      <c r="H35" s="30"/>
      <c r="I35" s="100">
        <v>0.21</v>
      </c>
      <c r="J35" s="99">
        <f>ROUND(((SUM(BE121:BE123))*I35),  2)</f>
        <v>0</v>
      </c>
      <c r="K35" s="30"/>
      <c r="L35" s="40"/>
      <c r="S35" s="30"/>
      <c r="T35" s="30"/>
      <c r="U35" s="30"/>
      <c r="V35" s="30"/>
      <c r="W35" s="30"/>
      <c r="X35" s="30"/>
      <c r="Y35" s="30"/>
      <c r="Z35" s="30"/>
      <c r="AA35" s="30"/>
      <c r="AB35" s="30"/>
      <c r="AC35" s="30"/>
      <c r="AD35" s="30"/>
      <c r="AE35" s="30"/>
    </row>
    <row r="36" spans="1:31" s="2" customFormat="1" ht="14.4" customHeight="1">
      <c r="A36" s="30"/>
      <c r="B36" s="31"/>
      <c r="C36" s="30"/>
      <c r="D36" s="30"/>
      <c r="E36" s="26" t="s">
        <v>46</v>
      </c>
      <c r="F36" s="99">
        <f>ROUND((SUM(BF121:BF123)),  2)</f>
        <v>0</v>
      </c>
      <c r="G36" s="30"/>
      <c r="H36" s="30"/>
      <c r="I36" s="100">
        <v>0.15</v>
      </c>
      <c r="J36" s="99">
        <f>ROUND(((SUM(BF121:BF123))*I36),  2)</f>
        <v>0</v>
      </c>
      <c r="K36" s="30"/>
      <c r="L36" s="40"/>
      <c r="S36" s="30"/>
      <c r="T36" s="30"/>
      <c r="U36" s="30"/>
      <c r="V36" s="30"/>
      <c r="W36" s="30"/>
      <c r="X36" s="30"/>
      <c r="Y36" s="30"/>
      <c r="Z36" s="30"/>
      <c r="AA36" s="30"/>
      <c r="AB36" s="30"/>
      <c r="AC36" s="30"/>
      <c r="AD36" s="30"/>
      <c r="AE36" s="30"/>
    </row>
    <row r="37" spans="1:31" s="2" customFormat="1" ht="14.4" hidden="1" customHeight="1">
      <c r="A37" s="30"/>
      <c r="B37" s="31"/>
      <c r="C37" s="30"/>
      <c r="D37" s="30"/>
      <c r="E37" s="26" t="s">
        <v>47</v>
      </c>
      <c r="F37" s="99">
        <f>ROUND((SUM(BG121:BG123)),  2)</f>
        <v>0</v>
      </c>
      <c r="G37" s="30"/>
      <c r="H37" s="30"/>
      <c r="I37" s="100">
        <v>0.21</v>
      </c>
      <c r="J37" s="99">
        <f>0</f>
        <v>0</v>
      </c>
      <c r="K37" s="30"/>
      <c r="L37" s="40"/>
      <c r="S37" s="30"/>
      <c r="T37" s="30"/>
      <c r="U37" s="30"/>
      <c r="V37" s="30"/>
      <c r="W37" s="30"/>
      <c r="X37" s="30"/>
      <c r="Y37" s="30"/>
      <c r="Z37" s="30"/>
      <c r="AA37" s="30"/>
      <c r="AB37" s="30"/>
      <c r="AC37" s="30"/>
      <c r="AD37" s="30"/>
      <c r="AE37" s="30"/>
    </row>
    <row r="38" spans="1:31" s="2" customFormat="1" ht="14.4" hidden="1" customHeight="1">
      <c r="A38" s="30"/>
      <c r="B38" s="31"/>
      <c r="C38" s="30"/>
      <c r="D38" s="30"/>
      <c r="E38" s="26" t="s">
        <v>48</v>
      </c>
      <c r="F38" s="99">
        <f>ROUND((SUM(BH121:BH123)),  2)</f>
        <v>0</v>
      </c>
      <c r="G38" s="30"/>
      <c r="H38" s="30"/>
      <c r="I38" s="100">
        <v>0.15</v>
      </c>
      <c r="J38" s="99">
        <f>0</f>
        <v>0</v>
      </c>
      <c r="K38" s="30"/>
      <c r="L38" s="40"/>
      <c r="S38" s="30"/>
      <c r="T38" s="30"/>
      <c r="U38" s="30"/>
      <c r="V38" s="30"/>
      <c r="W38" s="30"/>
      <c r="X38" s="30"/>
      <c r="Y38" s="30"/>
      <c r="Z38" s="30"/>
      <c r="AA38" s="30"/>
      <c r="AB38" s="30"/>
      <c r="AC38" s="30"/>
      <c r="AD38" s="30"/>
      <c r="AE38" s="30"/>
    </row>
    <row r="39" spans="1:31" s="2" customFormat="1" ht="14.4" hidden="1" customHeight="1">
      <c r="A39" s="30"/>
      <c r="B39" s="31"/>
      <c r="C39" s="30"/>
      <c r="D39" s="30"/>
      <c r="E39" s="26" t="s">
        <v>49</v>
      </c>
      <c r="F39" s="99">
        <f>ROUND((SUM(BI121:BI123)),  2)</f>
        <v>0</v>
      </c>
      <c r="G39" s="30"/>
      <c r="H39" s="30"/>
      <c r="I39" s="100">
        <v>0</v>
      </c>
      <c r="J39" s="99">
        <f>0</f>
        <v>0</v>
      </c>
      <c r="K39" s="30"/>
      <c r="L39" s="40"/>
      <c r="S39" s="30"/>
      <c r="T39" s="30"/>
      <c r="U39" s="30"/>
      <c r="V39" s="30"/>
      <c r="W39" s="30"/>
      <c r="X39" s="30"/>
      <c r="Y39" s="30"/>
      <c r="Z39" s="30"/>
      <c r="AA39" s="30"/>
      <c r="AB39" s="30"/>
      <c r="AC39" s="30"/>
      <c r="AD39" s="30"/>
      <c r="AE39" s="30"/>
    </row>
    <row r="40" spans="1:31" s="2" customFormat="1" ht="6.9"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1"/>
      <c r="D41" s="102" t="s">
        <v>50</v>
      </c>
      <c r="E41" s="58"/>
      <c r="F41" s="58"/>
      <c r="G41" s="103" t="s">
        <v>51</v>
      </c>
      <c r="H41" s="104" t="s">
        <v>52</v>
      </c>
      <c r="I41" s="58"/>
      <c r="J41" s="105">
        <f>SUM(J32:J39)</f>
        <v>0</v>
      </c>
      <c r="K41" s="106"/>
      <c r="L41" s="40"/>
      <c r="S41" s="30"/>
      <c r="T41" s="30"/>
      <c r="U41" s="30"/>
      <c r="V41" s="30"/>
      <c r="W41" s="30"/>
      <c r="X41" s="30"/>
      <c r="Y41" s="30"/>
      <c r="Z41" s="30"/>
      <c r="AA41" s="30"/>
      <c r="AB41" s="30"/>
      <c r="AC41" s="30"/>
      <c r="AD41" s="30"/>
      <c r="AE41" s="30"/>
    </row>
    <row r="42" spans="1:31" s="2" customFormat="1" ht="14.4"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40"/>
      <c r="D50" s="41" t="s">
        <v>53</v>
      </c>
      <c r="E50" s="42"/>
      <c r="F50" s="42"/>
      <c r="G50" s="41" t="s">
        <v>54</v>
      </c>
      <c r="H50" s="42"/>
      <c r="I50" s="42"/>
      <c r="J50" s="42"/>
      <c r="K50" s="42"/>
      <c r="L50" s="40"/>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30"/>
      <c r="B61" s="31"/>
      <c r="C61" s="30"/>
      <c r="D61" s="43" t="s">
        <v>55</v>
      </c>
      <c r="E61" s="33"/>
      <c r="F61" s="107" t="s">
        <v>56</v>
      </c>
      <c r="G61" s="43" t="s">
        <v>55</v>
      </c>
      <c r="H61" s="33"/>
      <c r="I61" s="33"/>
      <c r="J61" s="108" t="s">
        <v>56</v>
      </c>
      <c r="K61" s="33"/>
      <c r="L61" s="40"/>
      <c r="S61" s="30"/>
      <c r="T61" s="30"/>
      <c r="U61" s="30"/>
      <c r="V61" s="30"/>
      <c r="W61" s="30"/>
      <c r="X61" s="30"/>
      <c r="Y61" s="30"/>
      <c r="Z61" s="30"/>
      <c r="AA61" s="30"/>
      <c r="AB61" s="30"/>
      <c r="AC61" s="30"/>
      <c r="AD61" s="30"/>
      <c r="AE61" s="30"/>
    </row>
    <row r="62" spans="1:31">
      <c r="B62" s="20"/>
      <c r="L62" s="20"/>
    </row>
    <row r="63" spans="1:31">
      <c r="B63" s="20"/>
      <c r="L63" s="20"/>
    </row>
    <row r="64" spans="1:31">
      <c r="B64" s="20"/>
      <c r="L64" s="20"/>
    </row>
    <row r="65" spans="1:31" s="2" customFormat="1" ht="13.2">
      <c r="A65" s="30"/>
      <c r="B65" s="31"/>
      <c r="C65" s="30"/>
      <c r="D65" s="41" t="s">
        <v>57</v>
      </c>
      <c r="E65" s="44"/>
      <c r="F65" s="44"/>
      <c r="G65" s="41" t="s">
        <v>58</v>
      </c>
      <c r="H65" s="44"/>
      <c r="I65" s="44"/>
      <c r="J65" s="44"/>
      <c r="K65" s="44"/>
      <c r="L65" s="40"/>
      <c r="S65" s="30"/>
      <c r="T65" s="30"/>
      <c r="U65" s="30"/>
      <c r="V65" s="30"/>
      <c r="W65" s="30"/>
      <c r="X65" s="30"/>
      <c r="Y65" s="30"/>
      <c r="Z65" s="30"/>
      <c r="AA65" s="30"/>
      <c r="AB65" s="30"/>
      <c r="AC65" s="30"/>
      <c r="AD65" s="30"/>
      <c r="AE65" s="30"/>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30"/>
      <c r="B76" s="31"/>
      <c r="C76" s="30"/>
      <c r="D76" s="43" t="s">
        <v>55</v>
      </c>
      <c r="E76" s="33"/>
      <c r="F76" s="107" t="s">
        <v>56</v>
      </c>
      <c r="G76" s="43" t="s">
        <v>55</v>
      </c>
      <c r="H76" s="33"/>
      <c r="I76" s="33"/>
      <c r="J76" s="108" t="s">
        <v>56</v>
      </c>
      <c r="K76" s="33"/>
      <c r="L76" s="40"/>
      <c r="S76" s="30"/>
      <c r="T76" s="30"/>
      <c r="U76" s="30"/>
      <c r="V76" s="30"/>
      <c r="W76" s="30"/>
      <c r="X76" s="30"/>
      <c r="Y76" s="30"/>
      <c r="Z76" s="30"/>
      <c r="AA76" s="30"/>
      <c r="AB76" s="30"/>
      <c r="AC76" s="30"/>
      <c r="AD76" s="30"/>
      <c r="AE76" s="30"/>
    </row>
    <row r="77" spans="1:31" s="2" customFormat="1" ht="14.4"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 customHeight="1">
      <c r="A82" s="30"/>
      <c r="B82" s="31"/>
      <c r="C82" s="21" t="s">
        <v>110</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6"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40" t="str">
        <f>E7</f>
        <v>Akumulace dešťových vod budovy víceúčelové sportovní haly v areálu VŠB-TUO</v>
      </c>
      <c r="F85" s="241"/>
      <c r="G85" s="241"/>
      <c r="H85" s="241"/>
      <c r="I85" s="30"/>
      <c r="J85" s="30"/>
      <c r="K85" s="30"/>
      <c r="L85" s="40"/>
      <c r="S85" s="30"/>
      <c r="T85" s="30"/>
      <c r="U85" s="30"/>
      <c r="V85" s="30"/>
      <c r="W85" s="30"/>
      <c r="X85" s="30"/>
      <c r="Y85" s="30"/>
      <c r="Z85" s="30"/>
      <c r="AA85" s="30"/>
      <c r="AB85" s="30"/>
      <c r="AC85" s="30"/>
      <c r="AD85" s="30"/>
      <c r="AE85" s="30"/>
    </row>
    <row r="86" spans="1:31" s="1" customFormat="1" ht="12" customHeight="1">
      <c r="B86" s="20"/>
      <c r="C86" s="26" t="s">
        <v>107</v>
      </c>
      <c r="L86" s="20"/>
    </row>
    <row r="87" spans="1:31" s="2" customFormat="1" ht="16.5" customHeight="1">
      <c r="A87" s="30"/>
      <c r="B87" s="31"/>
      <c r="C87" s="30"/>
      <c r="D87" s="30"/>
      <c r="E87" s="240">
        <v>1</v>
      </c>
      <c r="F87" s="239"/>
      <c r="G87" s="239"/>
      <c r="H87" s="239"/>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6" t="s">
        <v>108</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08" t="str">
        <f>E11</f>
        <v>SO 03 - Kabelový přívod NN a komunikace</v>
      </c>
      <c r="F89" s="239"/>
      <c r="G89" s="239"/>
      <c r="H89" s="239"/>
      <c r="I89" s="30"/>
      <c r="J89" s="30"/>
      <c r="K89" s="30"/>
      <c r="L89" s="40"/>
      <c r="S89" s="30"/>
      <c r="T89" s="30"/>
      <c r="U89" s="30"/>
      <c r="V89" s="30"/>
      <c r="W89" s="30"/>
      <c r="X89" s="30"/>
      <c r="Y89" s="30"/>
      <c r="Z89" s="30"/>
      <c r="AA89" s="30"/>
      <c r="AB89" s="30"/>
      <c r="AC89" s="30"/>
      <c r="AD89" s="30"/>
      <c r="AE89" s="30"/>
    </row>
    <row r="90" spans="1:31" s="2" customFormat="1" ht="6.9"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6" t="s">
        <v>20</v>
      </c>
      <c r="D91" s="30"/>
      <c r="E91" s="30"/>
      <c r="F91" s="24" t="str">
        <f>F14</f>
        <v>Ostrava</v>
      </c>
      <c r="G91" s="30"/>
      <c r="H91" s="30"/>
      <c r="I91" s="26" t="s">
        <v>22</v>
      </c>
      <c r="J91" s="53">
        <f>IF(J14="","",J14)</f>
        <v>44638</v>
      </c>
      <c r="K91" s="30"/>
      <c r="L91" s="40"/>
      <c r="S91" s="30"/>
      <c r="T91" s="30"/>
      <c r="U91" s="30"/>
      <c r="V91" s="30"/>
      <c r="W91" s="30"/>
      <c r="X91" s="30"/>
      <c r="Y91" s="30"/>
      <c r="Z91" s="30"/>
      <c r="AA91" s="30"/>
      <c r="AB91" s="30"/>
      <c r="AC91" s="30"/>
      <c r="AD91" s="30"/>
      <c r="AE91" s="30"/>
    </row>
    <row r="92" spans="1:31" s="2" customFormat="1" ht="6.9"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25.65" customHeight="1">
      <c r="A93" s="30"/>
      <c r="B93" s="31"/>
      <c r="C93" s="26" t="s">
        <v>27</v>
      </c>
      <c r="D93" s="30"/>
      <c r="E93" s="30"/>
      <c r="F93" s="24" t="str">
        <f>E17</f>
        <v>VŠB - TUO</v>
      </c>
      <c r="G93" s="30"/>
      <c r="H93" s="30"/>
      <c r="I93" s="26" t="s">
        <v>33</v>
      </c>
      <c r="J93" s="28" t="str">
        <f>E23</f>
        <v>CHVÁLEK ATELIÉR s.r.o..</v>
      </c>
      <c r="K93" s="30"/>
      <c r="L93" s="40"/>
      <c r="S93" s="30"/>
      <c r="T93" s="30"/>
      <c r="U93" s="30"/>
      <c r="V93" s="30"/>
      <c r="W93" s="30"/>
      <c r="X93" s="30"/>
      <c r="Y93" s="30"/>
      <c r="Z93" s="30"/>
      <c r="AA93" s="30"/>
      <c r="AB93" s="30"/>
      <c r="AC93" s="30"/>
      <c r="AD93" s="30"/>
      <c r="AE93" s="30"/>
    </row>
    <row r="94" spans="1:31" s="2" customFormat="1" ht="15.15" customHeight="1">
      <c r="A94" s="30"/>
      <c r="B94" s="31"/>
      <c r="C94" s="26" t="s">
        <v>31</v>
      </c>
      <c r="D94" s="30"/>
      <c r="E94" s="30"/>
      <c r="F94" s="24" t="str">
        <f>IF(E20="","",E20)</f>
        <v xml:space="preserve"> ---------------------------------------</v>
      </c>
      <c r="G94" s="30"/>
      <c r="H94" s="30"/>
      <c r="I94" s="26" t="s">
        <v>36</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09" t="s">
        <v>111</v>
      </c>
      <c r="D96" s="101"/>
      <c r="E96" s="101"/>
      <c r="F96" s="101"/>
      <c r="G96" s="101"/>
      <c r="H96" s="101"/>
      <c r="I96" s="101"/>
      <c r="J96" s="110" t="s">
        <v>112</v>
      </c>
      <c r="K96" s="101"/>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8" customHeight="1">
      <c r="A98" s="30"/>
      <c r="B98" s="31"/>
      <c r="C98" s="111" t="s">
        <v>113</v>
      </c>
      <c r="D98" s="30"/>
      <c r="E98" s="30"/>
      <c r="F98" s="30"/>
      <c r="G98" s="30"/>
      <c r="H98" s="30"/>
      <c r="I98" s="30"/>
      <c r="J98" s="69">
        <f>J121</f>
        <v>0</v>
      </c>
      <c r="K98" s="30"/>
      <c r="L98" s="40"/>
      <c r="S98" s="30"/>
      <c r="T98" s="30"/>
      <c r="U98" s="30"/>
      <c r="V98" s="30"/>
      <c r="W98" s="30"/>
      <c r="X98" s="30"/>
      <c r="Y98" s="30"/>
      <c r="Z98" s="30"/>
      <c r="AA98" s="30"/>
      <c r="AB98" s="30"/>
      <c r="AC98" s="30"/>
      <c r="AD98" s="30"/>
      <c r="AE98" s="30"/>
      <c r="AU98" s="17" t="s">
        <v>114</v>
      </c>
    </row>
    <row r="99" spans="1:47" s="9" customFormat="1" ht="24.9" customHeight="1">
      <c r="B99" s="112"/>
      <c r="D99" s="113" t="s">
        <v>822</v>
      </c>
      <c r="E99" s="114"/>
      <c r="F99" s="114"/>
      <c r="G99" s="114"/>
      <c r="H99" s="114"/>
      <c r="I99" s="114"/>
      <c r="J99" s="115">
        <f>J122</f>
        <v>0</v>
      </c>
      <c r="L99" s="112"/>
    </row>
    <row r="100" spans="1:47" s="2" customFormat="1" ht="21.75" customHeight="1">
      <c r="A100" s="30"/>
      <c r="B100" s="31"/>
      <c r="C100" s="30"/>
      <c r="D100" s="30"/>
      <c r="E100" s="30"/>
      <c r="F100" s="30"/>
      <c r="G100" s="30"/>
      <c r="H100" s="30"/>
      <c r="I100" s="30"/>
      <c r="J100" s="30"/>
      <c r="K100" s="30"/>
      <c r="L100" s="40"/>
      <c r="S100" s="30"/>
      <c r="T100" s="30"/>
      <c r="U100" s="30"/>
      <c r="V100" s="30"/>
      <c r="W100" s="30"/>
      <c r="X100" s="30"/>
      <c r="Y100" s="30"/>
      <c r="Z100" s="30"/>
      <c r="AA100" s="30"/>
      <c r="AB100" s="30"/>
      <c r="AC100" s="30"/>
      <c r="AD100" s="30"/>
      <c r="AE100" s="30"/>
    </row>
    <row r="101" spans="1:47" s="2" customFormat="1" ht="6.9" customHeight="1">
      <c r="A101" s="30"/>
      <c r="B101" s="45"/>
      <c r="C101" s="46"/>
      <c r="D101" s="46"/>
      <c r="E101" s="46"/>
      <c r="F101" s="46"/>
      <c r="G101" s="46"/>
      <c r="H101" s="46"/>
      <c r="I101" s="46"/>
      <c r="J101" s="46"/>
      <c r="K101" s="46"/>
      <c r="L101" s="40"/>
      <c r="S101" s="30"/>
      <c r="T101" s="30"/>
      <c r="U101" s="30"/>
      <c r="V101" s="30"/>
      <c r="W101" s="30"/>
      <c r="X101" s="30"/>
      <c r="Y101" s="30"/>
      <c r="Z101" s="30"/>
      <c r="AA101" s="30"/>
      <c r="AB101" s="30"/>
      <c r="AC101" s="30"/>
      <c r="AD101" s="30"/>
      <c r="AE101" s="30"/>
    </row>
    <row r="105" spans="1:47" s="2" customFormat="1" ht="6.9" customHeight="1">
      <c r="A105" s="30"/>
      <c r="B105" s="47"/>
      <c r="C105" s="48"/>
      <c r="D105" s="48"/>
      <c r="E105" s="48"/>
      <c r="F105" s="48"/>
      <c r="G105" s="48"/>
      <c r="H105" s="48"/>
      <c r="I105" s="48"/>
      <c r="J105" s="48"/>
      <c r="K105" s="48"/>
      <c r="L105" s="40"/>
      <c r="S105" s="30"/>
      <c r="T105" s="30"/>
      <c r="U105" s="30"/>
      <c r="V105" s="30"/>
      <c r="W105" s="30"/>
      <c r="X105" s="30"/>
      <c r="Y105" s="30"/>
      <c r="Z105" s="30"/>
      <c r="AA105" s="30"/>
      <c r="AB105" s="30"/>
      <c r="AC105" s="30"/>
      <c r="AD105" s="30"/>
      <c r="AE105" s="30"/>
    </row>
    <row r="106" spans="1:47" s="2" customFormat="1" ht="24.9" customHeight="1">
      <c r="A106" s="30"/>
      <c r="B106" s="31"/>
      <c r="C106" s="21" t="s">
        <v>121</v>
      </c>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6.9" customHeight="1">
      <c r="A107" s="30"/>
      <c r="B107" s="31"/>
      <c r="C107" s="30"/>
      <c r="D107" s="30"/>
      <c r="E107" s="30"/>
      <c r="F107" s="30"/>
      <c r="G107" s="30"/>
      <c r="H107" s="30"/>
      <c r="I107" s="30"/>
      <c r="J107" s="30"/>
      <c r="K107" s="30"/>
      <c r="L107" s="40"/>
      <c r="S107" s="30"/>
      <c r="T107" s="30"/>
      <c r="U107" s="30"/>
      <c r="V107" s="30"/>
      <c r="W107" s="30"/>
      <c r="X107" s="30"/>
      <c r="Y107" s="30"/>
      <c r="Z107" s="30"/>
      <c r="AA107" s="30"/>
      <c r="AB107" s="30"/>
      <c r="AC107" s="30"/>
      <c r="AD107" s="30"/>
      <c r="AE107" s="30"/>
    </row>
    <row r="108" spans="1:47" s="2" customFormat="1" ht="12" customHeight="1">
      <c r="A108" s="30"/>
      <c r="B108" s="31"/>
      <c r="C108" s="26" t="s">
        <v>14</v>
      </c>
      <c r="D108" s="30"/>
      <c r="E108" s="30"/>
      <c r="F108" s="30"/>
      <c r="G108" s="30"/>
      <c r="H108" s="30"/>
      <c r="I108" s="30"/>
      <c r="J108" s="30"/>
      <c r="K108" s="30"/>
      <c r="L108" s="40"/>
      <c r="S108" s="30"/>
      <c r="T108" s="30"/>
      <c r="U108" s="30"/>
      <c r="V108" s="30"/>
      <c r="W108" s="30"/>
      <c r="X108" s="30"/>
      <c r="Y108" s="30"/>
      <c r="Z108" s="30"/>
      <c r="AA108" s="30"/>
      <c r="AB108" s="30"/>
      <c r="AC108" s="30"/>
      <c r="AD108" s="30"/>
      <c r="AE108" s="30"/>
    </row>
    <row r="109" spans="1:47" s="2" customFormat="1" ht="16.5" customHeight="1">
      <c r="A109" s="30"/>
      <c r="B109" s="31"/>
      <c r="C109" s="30"/>
      <c r="D109" s="30"/>
      <c r="E109" s="240" t="str">
        <f>E7</f>
        <v>Akumulace dešťových vod budovy víceúčelové sportovní haly v areálu VŠB-TUO</v>
      </c>
      <c r="F109" s="241"/>
      <c r="G109" s="241"/>
      <c r="H109" s="241"/>
      <c r="I109" s="30"/>
      <c r="J109" s="30"/>
      <c r="K109" s="30"/>
      <c r="L109" s="40"/>
      <c r="S109" s="30"/>
      <c r="T109" s="30"/>
      <c r="U109" s="30"/>
      <c r="V109" s="30"/>
      <c r="W109" s="30"/>
      <c r="X109" s="30"/>
      <c r="Y109" s="30"/>
      <c r="Z109" s="30"/>
      <c r="AA109" s="30"/>
      <c r="AB109" s="30"/>
      <c r="AC109" s="30"/>
      <c r="AD109" s="30"/>
      <c r="AE109" s="30"/>
    </row>
    <row r="110" spans="1:47" s="1" customFormat="1" ht="12" customHeight="1">
      <c r="B110" s="20"/>
      <c r="C110" s="26" t="s">
        <v>107</v>
      </c>
      <c r="L110" s="20"/>
    </row>
    <row r="111" spans="1:47" s="2" customFormat="1" ht="16.5" customHeight="1">
      <c r="A111" s="30"/>
      <c r="B111" s="31"/>
      <c r="C111" s="30"/>
      <c r="D111" s="30"/>
      <c r="E111" s="240">
        <v>1</v>
      </c>
      <c r="F111" s="239"/>
      <c r="G111" s="239"/>
      <c r="H111" s="239"/>
      <c r="I111" s="30"/>
      <c r="J111" s="30"/>
      <c r="K111" s="30"/>
      <c r="L111" s="40"/>
      <c r="S111" s="30"/>
      <c r="T111" s="30"/>
      <c r="U111" s="30"/>
      <c r="V111" s="30"/>
      <c r="W111" s="30"/>
      <c r="X111" s="30"/>
      <c r="Y111" s="30"/>
      <c r="Z111" s="30"/>
      <c r="AA111" s="30"/>
      <c r="AB111" s="30"/>
      <c r="AC111" s="30"/>
      <c r="AD111" s="30"/>
      <c r="AE111" s="30"/>
    </row>
    <row r="112" spans="1:47" s="2" customFormat="1" ht="12" customHeight="1">
      <c r="A112" s="30"/>
      <c r="B112" s="31"/>
      <c r="C112" s="26" t="s">
        <v>108</v>
      </c>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65" s="2" customFormat="1" ht="16.5" customHeight="1">
      <c r="A113" s="30"/>
      <c r="B113" s="31"/>
      <c r="C113" s="30"/>
      <c r="D113" s="30"/>
      <c r="E113" s="208" t="str">
        <f>E11</f>
        <v>SO 03 - Kabelový přívod NN a komunikace</v>
      </c>
      <c r="F113" s="239"/>
      <c r="G113" s="239"/>
      <c r="H113" s="239"/>
      <c r="I113" s="30"/>
      <c r="J113" s="30"/>
      <c r="K113" s="30"/>
      <c r="L113" s="40"/>
      <c r="S113" s="30"/>
      <c r="T113" s="30"/>
      <c r="U113" s="30"/>
      <c r="V113" s="30"/>
      <c r="W113" s="30"/>
      <c r="X113" s="30"/>
      <c r="Y113" s="30"/>
      <c r="Z113" s="30"/>
      <c r="AA113" s="30"/>
      <c r="AB113" s="30"/>
      <c r="AC113" s="30"/>
      <c r="AD113" s="30"/>
      <c r="AE113" s="30"/>
    </row>
    <row r="114" spans="1:65" s="2" customFormat="1" ht="6.9" customHeight="1">
      <c r="A114" s="30"/>
      <c r="B114" s="31"/>
      <c r="C114" s="30"/>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65" s="2" customFormat="1" ht="12" customHeight="1">
      <c r="A115" s="30"/>
      <c r="B115" s="31"/>
      <c r="C115" s="26" t="s">
        <v>20</v>
      </c>
      <c r="D115" s="30"/>
      <c r="E115" s="30"/>
      <c r="F115" s="24" t="str">
        <f>F14</f>
        <v>Ostrava</v>
      </c>
      <c r="G115" s="30"/>
      <c r="H115" s="30"/>
      <c r="I115" s="26" t="s">
        <v>22</v>
      </c>
      <c r="J115" s="53">
        <v>44638</v>
      </c>
      <c r="K115" s="30"/>
      <c r="L115" s="40"/>
      <c r="S115" s="30"/>
      <c r="T115" s="30"/>
      <c r="U115" s="30"/>
      <c r="V115" s="30"/>
      <c r="W115" s="30"/>
      <c r="X115" s="30"/>
      <c r="Y115" s="30"/>
      <c r="Z115" s="30"/>
      <c r="AA115" s="30"/>
      <c r="AB115" s="30"/>
      <c r="AC115" s="30"/>
      <c r="AD115" s="30"/>
      <c r="AE115" s="30"/>
    </row>
    <row r="116" spans="1:65" s="2" customFormat="1" ht="6.9" customHeight="1">
      <c r="A116" s="30"/>
      <c r="B116" s="31"/>
      <c r="C116" s="30"/>
      <c r="D116" s="30"/>
      <c r="E116" s="30"/>
      <c r="F116" s="30"/>
      <c r="G116" s="30"/>
      <c r="H116" s="30"/>
      <c r="I116" s="30"/>
      <c r="J116" s="30"/>
      <c r="K116" s="30"/>
      <c r="L116" s="40"/>
      <c r="S116" s="30"/>
      <c r="T116" s="30"/>
      <c r="U116" s="30"/>
      <c r="V116" s="30"/>
      <c r="W116" s="30"/>
      <c r="X116" s="30"/>
      <c r="Y116" s="30"/>
      <c r="Z116" s="30"/>
      <c r="AA116" s="30"/>
      <c r="AB116" s="30"/>
      <c r="AC116" s="30"/>
      <c r="AD116" s="30"/>
      <c r="AE116" s="30"/>
    </row>
    <row r="117" spans="1:65" s="2" customFormat="1" ht="25.65" customHeight="1">
      <c r="A117" s="30"/>
      <c r="B117" s="31"/>
      <c r="C117" s="26" t="s">
        <v>27</v>
      </c>
      <c r="D117" s="30"/>
      <c r="E117" s="30"/>
      <c r="F117" s="24" t="str">
        <f>E17</f>
        <v>VŠB - TUO</v>
      </c>
      <c r="G117" s="30"/>
      <c r="H117" s="30"/>
      <c r="I117" s="26" t="s">
        <v>33</v>
      </c>
      <c r="J117" s="28" t="str">
        <f>E23</f>
        <v>CHVÁLEK ATELIÉR s.r.o..</v>
      </c>
      <c r="K117" s="30"/>
      <c r="L117" s="40"/>
      <c r="S117" s="30"/>
      <c r="T117" s="30"/>
      <c r="U117" s="30"/>
      <c r="V117" s="30"/>
      <c r="W117" s="30"/>
      <c r="X117" s="30"/>
      <c r="Y117" s="30"/>
      <c r="Z117" s="30"/>
      <c r="AA117" s="30"/>
      <c r="AB117" s="30"/>
      <c r="AC117" s="30"/>
      <c r="AD117" s="30"/>
      <c r="AE117" s="30"/>
    </row>
    <row r="118" spans="1:65" s="2" customFormat="1" ht="15.15" customHeight="1">
      <c r="A118" s="30"/>
      <c r="B118" s="31"/>
      <c r="C118" s="26" t="s">
        <v>31</v>
      </c>
      <c r="D118" s="30"/>
      <c r="E118" s="30"/>
      <c r="F118" s="24" t="str">
        <f>IF(E20="","",E20)</f>
        <v xml:space="preserve"> ---------------------------------------</v>
      </c>
      <c r="G118" s="30"/>
      <c r="H118" s="30"/>
      <c r="I118" s="26" t="s">
        <v>36</v>
      </c>
      <c r="J118" s="28" t="str">
        <f>E26</f>
        <v xml:space="preserve"> </v>
      </c>
      <c r="K118" s="30"/>
      <c r="L118" s="40"/>
      <c r="S118" s="30"/>
      <c r="T118" s="30"/>
      <c r="U118" s="30"/>
      <c r="V118" s="30"/>
      <c r="W118" s="30"/>
      <c r="X118" s="30"/>
      <c r="Y118" s="30"/>
      <c r="Z118" s="30"/>
      <c r="AA118" s="30"/>
      <c r="AB118" s="30"/>
      <c r="AC118" s="30"/>
      <c r="AD118" s="30"/>
      <c r="AE118" s="30"/>
    </row>
    <row r="119" spans="1:65" s="2" customFormat="1" ht="10.35" customHeight="1">
      <c r="A119" s="30"/>
      <c r="B119" s="31"/>
      <c r="C119" s="30"/>
      <c r="D119" s="30"/>
      <c r="E119" s="30"/>
      <c r="F119" s="30"/>
      <c r="G119" s="30"/>
      <c r="H119" s="30"/>
      <c r="I119" s="30"/>
      <c r="J119" s="30"/>
      <c r="K119" s="30"/>
      <c r="L119" s="40"/>
      <c r="S119" s="30"/>
      <c r="T119" s="30"/>
      <c r="U119" s="30"/>
      <c r="V119" s="30"/>
      <c r="W119" s="30"/>
      <c r="X119" s="30"/>
      <c r="Y119" s="30"/>
      <c r="Z119" s="30"/>
      <c r="AA119" s="30"/>
      <c r="AB119" s="30"/>
      <c r="AC119" s="30"/>
      <c r="AD119" s="30"/>
      <c r="AE119" s="30"/>
    </row>
    <row r="120" spans="1:65" s="11" customFormat="1" ht="29.25" customHeight="1">
      <c r="A120" s="120"/>
      <c r="B120" s="121"/>
      <c r="C120" s="122" t="s">
        <v>122</v>
      </c>
      <c r="D120" s="123" t="s">
        <v>65</v>
      </c>
      <c r="E120" s="123" t="s">
        <v>61</v>
      </c>
      <c r="F120" s="123" t="s">
        <v>62</v>
      </c>
      <c r="G120" s="123" t="s">
        <v>123</v>
      </c>
      <c r="H120" s="123" t="s">
        <v>124</v>
      </c>
      <c r="I120" s="123" t="s">
        <v>125</v>
      </c>
      <c r="J120" s="123" t="s">
        <v>112</v>
      </c>
      <c r="K120" s="124" t="s">
        <v>126</v>
      </c>
      <c r="L120" s="125"/>
      <c r="M120" s="60" t="s">
        <v>1</v>
      </c>
      <c r="N120" s="61" t="s">
        <v>44</v>
      </c>
      <c r="O120" s="61" t="s">
        <v>127</v>
      </c>
      <c r="P120" s="61" t="s">
        <v>128</v>
      </c>
      <c r="Q120" s="61" t="s">
        <v>129</v>
      </c>
      <c r="R120" s="61" t="s">
        <v>130</v>
      </c>
      <c r="S120" s="61" t="s">
        <v>131</v>
      </c>
      <c r="T120" s="62" t="s">
        <v>132</v>
      </c>
      <c r="U120" s="120"/>
      <c r="V120" s="120"/>
      <c r="W120" s="120"/>
      <c r="X120" s="120"/>
      <c r="Y120" s="120"/>
      <c r="Z120" s="120"/>
      <c r="AA120" s="120"/>
      <c r="AB120" s="120"/>
      <c r="AC120" s="120"/>
      <c r="AD120" s="120"/>
      <c r="AE120" s="120"/>
    </row>
    <row r="121" spans="1:65" s="2" customFormat="1" ht="22.8" customHeight="1">
      <c r="A121" s="30"/>
      <c r="B121" s="31"/>
      <c r="C121" s="67" t="s">
        <v>133</v>
      </c>
      <c r="D121" s="30"/>
      <c r="E121" s="30"/>
      <c r="F121" s="30"/>
      <c r="G121" s="30"/>
      <c r="H121" s="30"/>
      <c r="I121" s="30"/>
      <c r="J121" s="126">
        <f>BK121</f>
        <v>0</v>
      </c>
      <c r="K121" s="30"/>
      <c r="L121" s="31"/>
      <c r="M121" s="63"/>
      <c r="N121" s="54"/>
      <c r="O121" s="64"/>
      <c r="P121" s="127">
        <f>P122</f>
        <v>0</v>
      </c>
      <c r="Q121" s="64"/>
      <c r="R121" s="127">
        <f>R122</f>
        <v>0</v>
      </c>
      <c r="S121" s="64"/>
      <c r="T121" s="128">
        <f>T122</f>
        <v>0</v>
      </c>
      <c r="U121" s="30"/>
      <c r="V121" s="30"/>
      <c r="W121" s="30"/>
      <c r="X121" s="30"/>
      <c r="Y121" s="30"/>
      <c r="Z121" s="30"/>
      <c r="AA121" s="30"/>
      <c r="AB121" s="30"/>
      <c r="AC121" s="30"/>
      <c r="AD121" s="30"/>
      <c r="AE121" s="30"/>
      <c r="AT121" s="17" t="s">
        <v>79</v>
      </c>
      <c r="AU121" s="17" t="s">
        <v>114</v>
      </c>
      <c r="BK121" s="129">
        <f>BK122</f>
        <v>0</v>
      </c>
    </row>
    <row r="122" spans="1:65" s="12" customFormat="1" ht="25.95" customHeight="1">
      <c r="B122" s="130"/>
      <c r="D122" s="131" t="s">
        <v>79</v>
      </c>
      <c r="E122" s="132" t="s">
        <v>823</v>
      </c>
      <c r="F122" s="132" t="s">
        <v>824</v>
      </c>
      <c r="J122" s="133">
        <f>BK122</f>
        <v>0</v>
      </c>
      <c r="L122" s="130"/>
      <c r="M122" s="134"/>
      <c r="N122" s="135"/>
      <c r="O122" s="135"/>
      <c r="P122" s="136">
        <f>P123</f>
        <v>0</v>
      </c>
      <c r="Q122" s="135"/>
      <c r="R122" s="136">
        <f>R123</f>
        <v>0</v>
      </c>
      <c r="S122" s="135"/>
      <c r="T122" s="137">
        <f>T123</f>
        <v>0</v>
      </c>
      <c r="AR122" s="131" t="s">
        <v>144</v>
      </c>
      <c r="AT122" s="138" t="s">
        <v>79</v>
      </c>
      <c r="AU122" s="138" t="s">
        <v>80</v>
      </c>
      <c r="AY122" s="131" t="s">
        <v>136</v>
      </c>
      <c r="BK122" s="139">
        <f>BK123</f>
        <v>0</v>
      </c>
    </row>
    <row r="123" spans="1:65" s="2" customFormat="1" ht="16.5" customHeight="1">
      <c r="A123" s="30"/>
      <c r="B123" s="142"/>
      <c r="C123" s="143" t="s">
        <v>84</v>
      </c>
      <c r="D123" s="143" t="s">
        <v>139</v>
      </c>
      <c r="E123" s="144" t="s">
        <v>825</v>
      </c>
      <c r="F123" s="145" t="s">
        <v>826</v>
      </c>
      <c r="G123" s="146" t="s">
        <v>827</v>
      </c>
      <c r="H123" s="147">
        <v>1</v>
      </c>
      <c r="I123" s="148">
        <v>0</v>
      </c>
      <c r="J123" s="148">
        <v>0</v>
      </c>
      <c r="K123" s="145" t="s">
        <v>1</v>
      </c>
      <c r="L123" s="31"/>
      <c r="M123" s="195" t="s">
        <v>1</v>
      </c>
      <c r="N123" s="196" t="s">
        <v>45</v>
      </c>
      <c r="O123" s="197">
        <v>0</v>
      </c>
      <c r="P123" s="197">
        <f>O123*H123</f>
        <v>0</v>
      </c>
      <c r="Q123" s="197">
        <v>0</v>
      </c>
      <c r="R123" s="197">
        <f>Q123*H123</f>
        <v>0</v>
      </c>
      <c r="S123" s="197">
        <v>0</v>
      </c>
      <c r="T123" s="198">
        <f>S123*H123</f>
        <v>0</v>
      </c>
      <c r="U123" s="30"/>
      <c r="V123" s="30"/>
      <c r="W123" s="30"/>
      <c r="X123" s="30"/>
      <c r="Y123" s="30"/>
      <c r="Z123" s="30"/>
      <c r="AA123" s="30"/>
      <c r="AB123" s="30"/>
      <c r="AC123" s="30"/>
      <c r="AD123" s="30"/>
      <c r="AE123" s="30"/>
      <c r="AR123" s="153" t="s">
        <v>828</v>
      </c>
      <c r="AT123" s="153" t="s">
        <v>139</v>
      </c>
      <c r="AU123" s="153" t="s">
        <v>84</v>
      </c>
      <c r="AY123" s="17" t="s">
        <v>136</v>
      </c>
      <c r="BE123" s="154">
        <f>IF(N123="základní",J123,0)</f>
        <v>0</v>
      </c>
      <c r="BF123" s="154">
        <f>IF(N123="snížená",J123,0)</f>
        <v>0</v>
      </c>
      <c r="BG123" s="154">
        <f>IF(N123="zákl. přenesená",J123,0)</f>
        <v>0</v>
      </c>
      <c r="BH123" s="154">
        <f>IF(N123="sníž. přenesená",J123,0)</f>
        <v>0</v>
      </c>
      <c r="BI123" s="154">
        <f>IF(N123="nulová",J123,0)</f>
        <v>0</v>
      </c>
      <c r="BJ123" s="17" t="s">
        <v>84</v>
      </c>
      <c r="BK123" s="154">
        <f>ROUND(I123*H123,2)</f>
        <v>0</v>
      </c>
      <c r="BL123" s="17" t="s">
        <v>828</v>
      </c>
      <c r="BM123" s="153" t="s">
        <v>829</v>
      </c>
    </row>
    <row r="124" spans="1:65" s="2" customFormat="1" ht="6.9" customHeight="1">
      <c r="A124" s="30"/>
      <c r="B124" s="45"/>
      <c r="C124" s="46"/>
      <c r="D124" s="46"/>
      <c r="E124" s="46"/>
      <c r="F124" s="46"/>
      <c r="G124" s="46"/>
      <c r="H124" s="46"/>
      <c r="I124" s="46"/>
      <c r="J124" s="46"/>
      <c r="K124" s="46"/>
      <c r="L124" s="31"/>
      <c r="M124" s="30"/>
      <c r="O124" s="30"/>
      <c r="P124" s="30"/>
      <c r="Q124" s="30"/>
      <c r="R124" s="30"/>
      <c r="S124" s="30"/>
      <c r="T124" s="30"/>
      <c r="U124" s="30"/>
      <c r="V124" s="30"/>
      <c r="W124" s="30"/>
      <c r="X124" s="30"/>
      <c r="Y124" s="30"/>
      <c r="Z124" s="30"/>
      <c r="AA124" s="30"/>
      <c r="AB124" s="30"/>
      <c r="AC124" s="30"/>
      <c r="AD124" s="30"/>
      <c r="AE124" s="30"/>
    </row>
  </sheetData>
  <autoFilter ref="C120:K123" xr:uid="{00000000-0009-0000-0000-000004000000}"/>
  <mergeCells count="11">
    <mergeCell ref="L2:V2"/>
    <mergeCell ref="E87:H87"/>
    <mergeCell ref="E89:H89"/>
    <mergeCell ref="E109:H109"/>
    <mergeCell ref="E111:H111"/>
    <mergeCell ref="E113:H113"/>
    <mergeCell ref="E7:H7"/>
    <mergeCell ref="E9:H9"/>
    <mergeCell ref="E11:H11"/>
    <mergeCell ref="E29:H29"/>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M159"/>
  <sheetViews>
    <sheetView showGridLines="0" topLeftCell="A30" workbookViewId="0">
      <selection activeCell="I161" sqref="I161"/>
    </sheetView>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1" spans="1:46">
      <c r="A1" s="92"/>
    </row>
    <row r="2" spans="1:46" s="1" customFormat="1" ht="36.9" customHeight="1">
      <c r="L2" s="231" t="s">
        <v>5</v>
      </c>
      <c r="M2" s="214"/>
      <c r="N2" s="214"/>
      <c r="O2" s="214"/>
      <c r="P2" s="214"/>
      <c r="Q2" s="214"/>
      <c r="R2" s="214"/>
      <c r="S2" s="214"/>
      <c r="T2" s="214"/>
      <c r="U2" s="214"/>
      <c r="V2" s="214"/>
      <c r="AT2" s="17" t="s">
        <v>105</v>
      </c>
    </row>
    <row r="3" spans="1:46" s="1" customFormat="1" ht="6.9" customHeight="1">
      <c r="B3" s="18"/>
      <c r="C3" s="19"/>
      <c r="D3" s="19"/>
      <c r="E3" s="19"/>
      <c r="F3" s="19"/>
      <c r="G3" s="19"/>
      <c r="H3" s="19"/>
      <c r="I3" s="19"/>
      <c r="J3" s="19"/>
      <c r="K3" s="19"/>
      <c r="L3" s="20"/>
      <c r="AT3" s="17" t="s">
        <v>87</v>
      </c>
    </row>
    <row r="4" spans="1:46" s="1" customFormat="1" ht="24.9" customHeight="1">
      <c r="B4" s="20"/>
      <c r="D4" s="21" t="s">
        <v>106</v>
      </c>
      <c r="L4" s="20"/>
      <c r="M4" s="93" t="s">
        <v>10</v>
      </c>
      <c r="AT4" s="17" t="s">
        <v>3</v>
      </c>
    </row>
    <row r="5" spans="1:46" s="1" customFormat="1" ht="6.9" customHeight="1">
      <c r="B5" s="20"/>
      <c r="L5" s="20"/>
    </row>
    <row r="6" spans="1:46" s="1" customFormat="1" ht="12" customHeight="1">
      <c r="B6" s="20"/>
      <c r="D6" s="26" t="s">
        <v>14</v>
      </c>
      <c r="L6" s="20"/>
    </row>
    <row r="7" spans="1:46" s="1" customFormat="1" ht="16.5" customHeight="1">
      <c r="B7" s="20"/>
      <c r="E7" s="240" t="str">
        <f>'Rekapitulace stavby'!K6</f>
        <v>Akumulace dešťových vod budovy víceúčelové sportovní haly v areálu VŠB-TUO</v>
      </c>
      <c r="F7" s="241"/>
      <c r="G7" s="241"/>
      <c r="H7" s="241"/>
      <c r="L7" s="20"/>
    </row>
    <row r="8" spans="1:46" s="1" customFormat="1" ht="12" customHeight="1">
      <c r="B8" s="20"/>
      <c r="D8" s="26" t="s">
        <v>107</v>
      </c>
      <c r="L8" s="20"/>
    </row>
    <row r="9" spans="1:46" s="2" customFormat="1" ht="16.5" customHeight="1">
      <c r="A9" s="30"/>
      <c r="B9" s="31"/>
      <c r="C9" s="30"/>
      <c r="D9" s="30"/>
      <c r="E9" s="240">
        <v>1</v>
      </c>
      <c r="F9" s="239"/>
      <c r="G9" s="239"/>
      <c r="H9" s="239"/>
      <c r="I9" s="30"/>
      <c r="J9" s="30"/>
      <c r="K9" s="30"/>
      <c r="L9" s="40"/>
      <c r="S9" s="30"/>
      <c r="T9" s="30"/>
      <c r="U9" s="30"/>
      <c r="V9" s="30"/>
      <c r="W9" s="30"/>
      <c r="X9" s="30"/>
      <c r="Y9" s="30"/>
      <c r="Z9" s="30"/>
      <c r="AA9" s="30"/>
      <c r="AB9" s="30"/>
      <c r="AC9" s="30"/>
      <c r="AD9" s="30"/>
      <c r="AE9" s="30"/>
    </row>
    <row r="10" spans="1:46" s="2" customFormat="1" ht="12" customHeight="1">
      <c r="A10" s="30"/>
      <c r="B10" s="31"/>
      <c r="C10" s="30"/>
      <c r="D10" s="26" t="s">
        <v>108</v>
      </c>
      <c r="E10" s="30"/>
      <c r="F10" s="30"/>
      <c r="G10" s="30"/>
      <c r="H10" s="30"/>
      <c r="I10" s="30"/>
      <c r="J10" s="30"/>
      <c r="K10" s="30"/>
      <c r="L10" s="40"/>
      <c r="S10" s="30"/>
      <c r="T10" s="30"/>
      <c r="U10" s="30"/>
      <c r="V10" s="30"/>
      <c r="W10" s="30"/>
      <c r="X10" s="30"/>
      <c r="Y10" s="30"/>
      <c r="Z10" s="30"/>
      <c r="AA10" s="30"/>
      <c r="AB10" s="30"/>
      <c r="AC10" s="30"/>
      <c r="AD10" s="30"/>
      <c r="AE10" s="30"/>
    </row>
    <row r="11" spans="1:46" s="2" customFormat="1" ht="16.5" customHeight="1">
      <c r="A11" s="30"/>
      <c r="B11" s="31"/>
      <c r="C11" s="30"/>
      <c r="D11" s="30"/>
      <c r="E11" s="208" t="s">
        <v>830</v>
      </c>
      <c r="F11" s="239"/>
      <c r="G11" s="239"/>
      <c r="H11" s="239"/>
      <c r="I11" s="30"/>
      <c r="J11" s="30"/>
      <c r="K11" s="30"/>
      <c r="L11" s="40"/>
      <c r="S11" s="30"/>
      <c r="T11" s="30"/>
      <c r="U11" s="30"/>
      <c r="V11" s="30"/>
      <c r="W11" s="30"/>
      <c r="X11" s="30"/>
      <c r="Y11" s="30"/>
      <c r="Z11" s="30"/>
      <c r="AA11" s="30"/>
      <c r="AB11" s="30"/>
      <c r="AC11" s="30"/>
      <c r="AD11" s="30"/>
      <c r="AE11" s="30"/>
    </row>
    <row r="12" spans="1:46" s="2" customFormat="1">
      <c r="A12" s="30"/>
      <c r="B12" s="31"/>
      <c r="C12" s="30"/>
      <c r="D12" s="30"/>
      <c r="E12" s="30"/>
      <c r="F12" s="30"/>
      <c r="G12" s="30"/>
      <c r="H12" s="30"/>
      <c r="I12" s="30"/>
      <c r="J12" s="30"/>
      <c r="K12" s="30"/>
      <c r="L12" s="40"/>
      <c r="S12" s="30"/>
      <c r="T12" s="30"/>
      <c r="U12" s="30"/>
      <c r="V12" s="30"/>
      <c r="W12" s="30"/>
      <c r="X12" s="30"/>
      <c r="Y12" s="30"/>
      <c r="Z12" s="30"/>
      <c r="AA12" s="30"/>
      <c r="AB12" s="30"/>
      <c r="AC12" s="30"/>
      <c r="AD12" s="30"/>
      <c r="AE12" s="30"/>
    </row>
    <row r="13" spans="1:46" s="2" customFormat="1" ht="12" customHeight="1">
      <c r="A13" s="30"/>
      <c r="B13" s="31"/>
      <c r="C13" s="30"/>
      <c r="D13" s="26" t="s">
        <v>16</v>
      </c>
      <c r="E13" s="30"/>
      <c r="F13" s="24" t="s">
        <v>17</v>
      </c>
      <c r="G13" s="30"/>
      <c r="H13" s="30"/>
      <c r="I13" s="26" t="s">
        <v>18</v>
      </c>
      <c r="J13" s="24" t="s">
        <v>1</v>
      </c>
      <c r="K13" s="30"/>
      <c r="L13" s="40"/>
      <c r="S13" s="30"/>
      <c r="T13" s="30"/>
      <c r="U13" s="30"/>
      <c r="V13" s="30"/>
      <c r="W13" s="30"/>
      <c r="X13" s="30"/>
      <c r="Y13" s="30"/>
      <c r="Z13" s="30"/>
      <c r="AA13" s="30"/>
      <c r="AB13" s="30"/>
      <c r="AC13" s="30"/>
      <c r="AD13" s="30"/>
      <c r="AE13" s="30"/>
    </row>
    <row r="14" spans="1:46" s="2" customFormat="1" ht="12" customHeight="1">
      <c r="A14" s="30"/>
      <c r="B14" s="31"/>
      <c r="C14" s="30"/>
      <c r="D14" s="26" t="s">
        <v>20</v>
      </c>
      <c r="E14" s="30"/>
      <c r="F14" s="24" t="s">
        <v>21</v>
      </c>
      <c r="G14" s="30"/>
      <c r="H14" s="30"/>
      <c r="I14" s="26" t="s">
        <v>22</v>
      </c>
      <c r="J14" s="53">
        <v>44638</v>
      </c>
      <c r="K14" s="30"/>
      <c r="L14" s="40"/>
      <c r="S14" s="30"/>
      <c r="T14" s="30"/>
      <c r="U14" s="30"/>
      <c r="V14" s="30"/>
      <c r="W14" s="30"/>
      <c r="X14" s="30"/>
      <c r="Y14" s="30"/>
      <c r="Z14" s="30"/>
      <c r="AA14" s="30"/>
      <c r="AB14" s="30"/>
      <c r="AC14" s="30"/>
      <c r="AD14" s="30"/>
      <c r="AE14" s="30"/>
    </row>
    <row r="15" spans="1:46" s="2" customFormat="1" ht="10.8" customHeight="1">
      <c r="A15" s="30"/>
      <c r="B15" s="31"/>
      <c r="C15" s="30"/>
      <c r="D15" s="30"/>
      <c r="E15" s="30"/>
      <c r="F15" s="30"/>
      <c r="G15" s="30"/>
      <c r="H15" s="30"/>
      <c r="I15" s="30"/>
      <c r="J15" s="30"/>
      <c r="K15" s="30"/>
      <c r="L15" s="40"/>
      <c r="S15" s="30"/>
      <c r="T15" s="30"/>
      <c r="U15" s="30"/>
      <c r="V15" s="30"/>
      <c r="W15" s="30"/>
      <c r="X15" s="30"/>
      <c r="Y15" s="30"/>
      <c r="Z15" s="30"/>
      <c r="AA15" s="30"/>
      <c r="AB15" s="30"/>
      <c r="AC15" s="30"/>
      <c r="AD15" s="30"/>
      <c r="AE15" s="30"/>
    </row>
    <row r="16" spans="1:46" s="2" customFormat="1" ht="12" customHeight="1">
      <c r="A16" s="30"/>
      <c r="B16" s="31"/>
      <c r="C16" s="30"/>
      <c r="D16" s="26" t="s">
        <v>27</v>
      </c>
      <c r="E16" s="30"/>
      <c r="F16" s="30"/>
      <c r="G16" s="30"/>
      <c r="H16" s="30"/>
      <c r="I16" s="26" t="s">
        <v>28</v>
      </c>
      <c r="J16" s="24" t="s">
        <v>1</v>
      </c>
      <c r="K16" s="30"/>
      <c r="L16" s="40"/>
      <c r="S16" s="30"/>
      <c r="T16" s="30"/>
      <c r="U16" s="30"/>
      <c r="V16" s="30"/>
      <c r="W16" s="30"/>
      <c r="X16" s="30"/>
      <c r="Y16" s="30"/>
      <c r="Z16" s="30"/>
      <c r="AA16" s="30"/>
      <c r="AB16" s="30"/>
      <c r="AC16" s="30"/>
      <c r="AD16" s="30"/>
      <c r="AE16" s="30"/>
    </row>
    <row r="17" spans="1:31" s="2" customFormat="1" ht="18" customHeight="1">
      <c r="A17" s="30"/>
      <c r="B17" s="31"/>
      <c r="C17" s="30"/>
      <c r="D17" s="30"/>
      <c r="E17" s="24" t="s">
        <v>29</v>
      </c>
      <c r="F17" s="30"/>
      <c r="G17" s="30"/>
      <c r="H17" s="30"/>
      <c r="I17" s="26" t="s">
        <v>30</v>
      </c>
      <c r="J17" s="24" t="s">
        <v>1</v>
      </c>
      <c r="K17" s="30"/>
      <c r="L17" s="40"/>
      <c r="S17" s="30"/>
      <c r="T17" s="30"/>
      <c r="U17" s="30"/>
      <c r="V17" s="30"/>
      <c r="W17" s="30"/>
      <c r="X17" s="30"/>
      <c r="Y17" s="30"/>
      <c r="Z17" s="30"/>
      <c r="AA17" s="30"/>
      <c r="AB17" s="30"/>
      <c r="AC17" s="30"/>
      <c r="AD17" s="30"/>
      <c r="AE17" s="30"/>
    </row>
    <row r="18" spans="1:31" s="2" customFormat="1" ht="6.9" customHeight="1">
      <c r="A18" s="30"/>
      <c r="B18" s="31"/>
      <c r="C18" s="30"/>
      <c r="D18" s="30"/>
      <c r="E18" s="30"/>
      <c r="F18" s="30"/>
      <c r="G18" s="30"/>
      <c r="H18" s="30"/>
      <c r="I18" s="30"/>
      <c r="J18" s="30"/>
      <c r="K18" s="30"/>
      <c r="L18" s="40"/>
      <c r="S18" s="30"/>
      <c r="T18" s="30"/>
      <c r="U18" s="30"/>
      <c r="V18" s="30"/>
      <c r="W18" s="30"/>
      <c r="X18" s="30"/>
      <c r="Y18" s="30"/>
      <c r="Z18" s="30"/>
      <c r="AA18" s="30"/>
      <c r="AB18" s="30"/>
      <c r="AC18" s="30"/>
      <c r="AD18" s="30"/>
      <c r="AE18" s="30"/>
    </row>
    <row r="19" spans="1:31" s="2" customFormat="1" ht="12" customHeight="1">
      <c r="A19" s="30"/>
      <c r="B19" s="31"/>
      <c r="C19" s="30"/>
      <c r="D19" s="26" t="s">
        <v>31</v>
      </c>
      <c r="E19" s="30"/>
      <c r="F19" s="30"/>
      <c r="G19" s="30"/>
      <c r="H19" s="30"/>
      <c r="I19" s="26" t="s">
        <v>28</v>
      </c>
      <c r="J19" s="24" t="s">
        <v>1</v>
      </c>
      <c r="K19" s="30"/>
      <c r="L19" s="40"/>
      <c r="S19" s="30"/>
      <c r="T19" s="30"/>
      <c r="U19" s="30"/>
      <c r="V19" s="30"/>
      <c r="W19" s="30"/>
      <c r="X19" s="30"/>
      <c r="Y19" s="30"/>
      <c r="Z19" s="30"/>
      <c r="AA19" s="30"/>
      <c r="AB19" s="30"/>
      <c r="AC19" s="30"/>
      <c r="AD19" s="30"/>
      <c r="AE19" s="30"/>
    </row>
    <row r="20" spans="1:31" s="2" customFormat="1" ht="18" customHeight="1">
      <c r="A20" s="30"/>
      <c r="B20" s="31"/>
      <c r="C20" s="30"/>
      <c r="D20" s="30"/>
      <c r="E20" s="24" t="s">
        <v>32</v>
      </c>
      <c r="F20" s="30"/>
      <c r="G20" s="30"/>
      <c r="H20" s="30"/>
      <c r="I20" s="26" t="s">
        <v>30</v>
      </c>
      <c r="J20" s="24" t="s">
        <v>1</v>
      </c>
      <c r="K20" s="30"/>
      <c r="L20" s="40"/>
      <c r="S20" s="30"/>
      <c r="T20" s="30"/>
      <c r="U20" s="30"/>
      <c r="V20" s="30"/>
      <c r="W20" s="30"/>
      <c r="X20" s="30"/>
      <c r="Y20" s="30"/>
      <c r="Z20" s="30"/>
      <c r="AA20" s="30"/>
      <c r="AB20" s="30"/>
      <c r="AC20" s="30"/>
      <c r="AD20" s="30"/>
      <c r="AE20" s="30"/>
    </row>
    <row r="21" spans="1:31" s="2" customFormat="1" ht="6.9" customHeight="1">
      <c r="A21" s="30"/>
      <c r="B21" s="31"/>
      <c r="C21" s="30"/>
      <c r="D21" s="30"/>
      <c r="E21" s="30"/>
      <c r="F21" s="30"/>
      <c r="G21" s="30"/>
      <c r="H21" s="30"/>
      <c r="I21" s="30"/>
      <c r="J21" s="30"/>
      <c r="K21" s="30"/>
      <c r="L21" s="40"/>
      <c r="S21" s="30"/>
      <c r="T21" s="30"/>
      <c r="U21" s="30"/>
      <c r="V21" s="30"/>
      <c r="W21" s="30"/>
      <c r="X21" s="30"/>
      <c r="Y21" s="30"/>
      <c r="Z21" s="30"/>
      <c r="AA21" s="30"/>
      <c r="AB21" s="30"/>
      <c r="AC21" s="30"/>
      <c r="AD21" s="30"/>
      <c r="AE21" s="30"/>
    </row>
    <row r="22" spans="1:31" s="2" customFormat="1" ht="12" customHeight="1">
      <c r="A22" s="30"/>
      <c r="B22" s="31"/>
      <c r="C22" s="30"/>
      <c r="D22" s="26" t="s">
        <v>33</v>
      </c>
      <c r="E22" s="30"/>
      <c r="F22" s="30"/>
      <c r="G22" s="30"/>
      <c r="H22" s="30"/>
      <c r="I22" s="26" t="s">
        <v>28</v>
      </c>
      <c r="J22" s="24" t="s">
        <v>1</v>
      </c>
      <c r="K22" s="30"/>
      <c r="L22" s="40"/>
      <c r="S22" s="30"/>
      <c r="T22" s="30"/>
      <c r="U22" s="30"/>
      <c r="V22" s="30"/>
      <c r="W22" s="30"/>
      <c r="X22" s="30"/>
      <c r="Y22" s="30"/>
      <c r="Z22" s="30"/>
      <c r="AA22" s="30"/>
      <c r="AB22" s="30"/>
      <c r="AC22" s="30"/>
      <c r="AD22" s="30"/>
      <c r="AE22" s="30"/>
    </row>
    <row r="23" spans="1:31" s="2" customFormat="1" ht="18" customHeight="1">
      <c r="A23" s="30"/>
      <c r="B23" s="31"/>
      <c r="C23" s="30"/>
      <c r="D23" s="30"/>
      <c r="E23" s="24" t="s">
        <v>34</v>
      </c>
      <c r="F23" s="30"/>
      <c r="G23" s="30"/>
      <c r="H23" s="30"/>
      <c r="I23" s="26" t="s">
        <v>30</v>
      </c>
      <c r="J23" s="24" t="s">
        <v>1</v>
      </c>
      <c r="K23" s="30"/>
      <c r="L23" s="40"/>
      <c r="S23" s="30"/>
      <c r="T23" s="30"/>
      <c r="U23" s="30"/>
      <c r="V23" s="30"/>
      <c r="W23" s="30"/>
      <c r="X23" s="30"/>
      <c r="Y23" s="30"/>
      <c r="Z23" s="30"/>
      <c r="AA23" s="30"/>
      <c r="AB23" s="30"/>
      <c r="AC23" s="30"/>
      <c r="AD23" s="30"/>
      <c r="AE23" s="30"/>
    </row>
    <row r="24" spans="1:31" s="2" customFormat="1" ht="6.9" customHeight="1">
      <c r="A24" s="30"/>
      <c r="B24" s="31"/>
      <c r="C24" s="30"/>
      <c r="D24" s="30"/>
      <c r="E24" s="30"/>
      <c r="F24" s="30"/>
      <c r="G24" s="30"/>
      <c r="H24" s="30"/>
      <c r="I24" s="30"/>
      <c r="J24" s="30"/>
      <c r="K24" s="30"/>
      <c r="L24" s="40"/>
      <c r="S24" s="30"/>
      <c r="T24" s="30"/>
      <c r="U24" s="30"/>
      <c r="V24" s="30"/>
      <c r="W24" s="30"/>
      <c r="X24" s="30"/>
      <c r="Y24" s="30"/>
      <c r="Z24" s="30"/>
      <c r="AA24" s="30"/>
      <c r="AB24" s="30"/>
      <c r="AC24" s="30"/>
      <c r="AD24" s="30"/>
      <c r="AE24" s="30"/>
    </row>
    <row r="25" spans="1:31" s="2" customFormat="1" ht="12" customHeight="1">
      <c r="A25" s="30"/>
      <c r="B25" s="31"/>
      <c r="C25" s="30"/>
      <c r="D25" s="26" t="s">
        <v>36</v>
      </c>
      <c r="E25" s="30"/>
      <c r="F25" s="30"/>
      <c r="G25" s="30"/>
      <c r="H25" s="30"/>
      <c r="I25" s="26" t="s">
        <v>28</v>
      </c>
      <c r="J25" s="24" t="str">
        <f>IF('Rekapitulace stavby'!AN19="","",'Rekapitulace stavby'!AN19)</f>
        <v/>
      </c>
      <c r="K25" s="30"/>
      <c r="L25" s="40"/>
      <c r="S25" s="30"/>
      <c r="T25" s="30"/>
      <c r="U25" s="30"/>
      <c r="V25" s="30"/>
      <c r="W25" s="30"/>
      <c r="X25" s="30"/>
      <c r="Y25" s="30"/>
      <c r="Z25" s="30"/>
      <c r="AA25" s="30"/>
      <c r="AB25" s="30"/>
      <c r="AC25" s="30"/>
      <c r="AD25" s="30"/>
      <c r="AE25" s="30"/>
    </row>
    <row r="26" spans="1:31" s="2" customFormat="1" ht="18" customHeight="1">
      <c r="A26" s="30"/>
      <c r="B26" s="31"/>
      <c r="C26" s="30"/>
      <c r="D26" s="30"/>
      <c r="E26" s="24" t="str">
        <f>IF('Rekapitulace stavby'!E20="","",'Rekapitulace stavby'!E20)</f>
        <v xml:space="preserve"> </v>
      </c>
      <c r="F26" s="30"/>
      <c r="G26" s="30"/>
      <c r="H26" s="30"/>
      <c r="I26" s="26" t="s">
        <v>30</v>
      </c>
      <c r="J26" s="24" t="str">
        <f>IF('Rekapitulace stavby'!AN20="","",'Rekapitulace stavby'!AN20)</f>
        <v/>
      </c>
      <c r="K26" s="30"/>
      <c r="L26" s="40"/>
      <c r="S26" s="30"/>
      <c r="T26" s="30"/>
      <c r="U26" s="30"/>
      <c r="V26" s="30"/>
      <c r="W26" s="30"/>
      <c r="X26" s="30"/>
      <c r="Y26" s="30"/>
      <c r="Z26" s="30"/>
      <c r="AA26" s="30"/>
      <c r="AB26" s="30"/>
      <c r="AC26" s="30"/>
      <c r="AD26" s="30"/>
      <c r="AE26" s="30"/>
    </row>
    <row r="27" spans="1:31" s="2" customFormat="1" ht="6.9" customHeight="1">
      <c r="A27" s="30"/>
      <c r="B27" s="31"/>
      <c r="C27" s="30"/>
      <c r="D27" s="30"/>
      <c r="E27" s="30"/>
      <c r="F27" s="30"/>
      <c r="G27" s="30"/>
      <c r="H27" s="30"/>
      <c r="I27" s="30"/>
      <c r="J27" s="30"/>
      <c r="K27" s="30"/>
      <c r="L27" s="40"/>
      <c r="S27" s="30"/>
      <c r="T27" s="30"/>
      <c r="U27" s="30"/>
      <c r="V27" s="30"/>
      <c r="W27" s="30"/>
      <c r="X27" s="30"/>
      <c r="Y27" s="30"/>
      <c r="Z27" s="30"/>
      <c r="AA27" s="30"/>
      <c r="AB27" s="30"/>
      <c r="AC27" s="30"/>
      <c r="AD27" s="30"/>
      <c r="AE27" s="30"/>
    </row>
    <row r="28" spans="1:31" s="2" customFormat="1" ht="12" customHeight="1">
      <c r="A28" s="30"/>
      <c r="B28" s="31"/>
      <c r="C28" s="30"/>
      <c r="D28" s="26" t="s">
        <v>38</v>
      </c>
      <c r="E28" s="30"/>
      <c r="F28" s="30"/>
      <c r="G28" s="30"/>
      <c r="H28" s="30"/>
      <c r="I28" s="30"/>
      <c r="J28" s="30"/>
      <c r="K28" s="30"/>
      <c r="L28" s="40"/>
      <c r="S28" s="30"/>
      <c r="T28" s="30"/>
      <c r="U28" s="30"/>
      <c r="V28" s="30"/>
      <c r="W28" s="30"/>
      <c r="X28" s="30"/>
      <c r="Y28" s="30"/>
      <c r="Z28" s="30"/>
      <c r="AA28" s="30"/>
      <c r="AB28" s="30"/>
      <c r="AC28" s="30"/>
      <c r="AD28" s="30"/>
      <c r="AE28" s="30"/>
    </row>
    <row r="29" spans="1:31" s="8" customFormat="1" ht="95.25" customHeight="1">
      <c r="A29" s="94"/>
      <c r="B29" s="95"/>
      <c r="C29" s="94"/>
      <c r="D29" s="94"/>
      <c r="E29" s="215" t="s">
        <v>39</v>
      </c>
      <c r="F29" s="215"/>
      <c r="G29" s="215"/>
      <c r="H29" s="215"/>
      <c r="I29" s="94"/>
      <c r="J29" s="94"/>
      <c r="K29" s="94"/>
      <c r="L29" s="96"/>
      <c r="S29" s="94"/>
      <c r="T29" s="94"/>
      <c r="U29" s="94"/>
      <c r="V29" s="94"/>
      <c r="W29" s="94"/>
      <c r="X29" s="94"/>
      <c r="Y29" s="94"/>
      <c r="Z29" s="94"/>
      <c r="AA29" s="94"/>
      <c r="AB29" s="94"/>
      <c r="AC29" s="94"/>
      <c r="AD29" s="94"/>
      <c r="AE29" s="94"/>
    </row>
    <row r="30" spans="1:31" s="2" customFormat="1" ht="6.9" customHeight="1">
      <c r="A30" s="30"/>
      <c r="B30" s="31"/>
      <c r="C30" s="30"/>
      <c r="D30" s="30"/>
      <c r="E30" s="30"/>
      <c r="F30" s="30"/>
      <c r="G30" s="30"/>
      <c r="H30" s="30"/>
      <c r="I30" s="30"/>
      <c r="J30" s="30"/>
      <c r="K30" s="30"/>
      <c r="L30" s="40"/>
      <c r="S30" s="30"/>
      <c r="T30" s="30"/>
      <c r="U30" s="30"/>
      <c r="V30" s="30"/>
      <c r="W30" s="30"/>
      <c r="X30" s="30"/>
      <c r="Y30" s="30"/>
      <c r="Z30" s="30"/>
      <c r="AA30" s="30"/>
      <c r="AB30" s="30"/>
      <c r="AC30" s="30"/>
      <c r="AD30" s="30"/>
      <c r="AE30" s="30"/>
    </row>
    <row r="31" spans="1:31" s="2" customFormat="1" ht="6.9" customHeight="1">
      <c r="A31" s="30"/>
      <c r="B31" s="31"/>
      <c r="C31" s="30"/>
      <c r="D31" s="64"/>
      <c r="E31" s="64"/>
      <c r="F31" s="64"/>
      <c r="G31" s="64"/>
      <c r="H31" s="64"/>
      <c r="I31" s="64"/>
      <c r="J31" s="64"/>
      <c r="K31" s="64"/>
      <c r="L31" s="40"/>
      <c r="S31" s="30"/>
      <c r="T31" s="30"/>
      <c r="U31" s="30"/>
      <c r="V31" s="30"/>
      <c r="W31" s="30"/>
      <c r="X31" s="30"/>
      <c r="Y31" s="30"/>
      <c r="Z31" s="30"/>
      <c r="AA31" s="30"/>
      <c r="AB31" s="30"/>
      <c r="AC31" s="30"/>
      <c r="AD31" s="30"/>
      <c r="AE31" s="30"/>
    </row>
    <row r="32" spans="1:31" s="2" customFormat="1" ht="25.35" customHeight="1">
      <c r="A32" s="30"/>
      <c r="B32" s="31"/>
      <c r="C32" s="30"/>
      <c r="D32" s="97" t="s">
        <v>40</v>
      </c>
      <c r="E32" s="30"/>
      <c r="F32" s="30"/>
      <c r="G32" s="30"/>
      <c r="H32" s="30"/>
      <c r="I32" s="30"/>
      <c r="J32" s="69">
        <f>ROUND(J127, 2)</f>
        <v>0</v>
      </c>
      <c r="K32" s="30"/>
      <c r="L32" s="40"/>
      <c r="S32" s="30"/>
      <c r="T32" s="30"/>
      <c r="U32" s="30"/>
      <c r="V32" s="30"/>
      <c r="W32" s="30"/>
      <c r="X32" s="30"/>
      <c r="Y32" s="30"/>
      <c r="Z32" s="30"/>
      <c r="AA32" s="30"/>
      <c r="AB32" s="30"/>
      <c r="AC32" s="30"/>
      <c r="AD32" s="30"/>
      <c r="AE32" s="30"/>
    </row>
    <row r="33" spans="1:31" s="2" customFormat="1" ht="6.9" customHeight="1">
      <c r="A33" s="30"/>
      <c r="B33" s="31"/>
      <c r="C33" s="30"/>
      <c r="D33" s="64"/>
      <c r="E33" s="64"/>
      <c r="F33" s="64"/>
      <c r="G33" s="64"/>
      <c r="H33" s="64"/>
      <c r="I33" s="64"/>
      <c r="J33" s="64"/>
      <c r="K33" s="64"/>
      <c r="L33" s="40"/>
      <c r="S33" s="30"/>
      <c r="T33" s="30"/>
      <c r="U33" s="30"/>
      <c r="V33" s="30"/>
      <c r="W33" s="30"/>
      <c r="X33" s="30"/>
      <c r="Y33" s="30"/>
      <c r="Z33" s="30"/>
      <c r="AA33" s="30"/>
      <c r="AB33" s="30"/>
      <c r="AC33" s="30"/>
      <c r="AD33" s="30"/>
      <c r="AE33" s="30"/>
    </row>
    <row r="34" spans="1:31" s="2" customFormat="1" ht="14.4" customHeight="1">
      <c r="A34" s="30"/>
      <c r="B34" s="31"/>
      <c r="C34" s="30"/>
      <c r="D34" s="30"/>
      <c r="E34" s="30"/>
      <c r="F34" s="34" t="s">
        <v>42</v>
      </c>
      <c r="G34" s="30"/>
      <c r="H34" s="30"/>
      <c r="I34" s="34" t="s">
        <v>41</v>
      </c>
      <c r="J34" s="34" t="s">
        <v>43</v>
      </c>
      <c r="K34" s="30"/>
      <c r="L34" s="40"/>
      <c r="S34" s="30"/>
      <c r="T34" s="30"/>
      <c r="U34" s="30"/>
      <c r="V34" s="30"/>
      <c r="W34" s="30"/>
      <c r="X34" s="30"/>
      <c r="Y34" s="30"/>
      <c r="Z34" s="30"/>
      <c r="AA34" s="30"/>
      <c r="AB34" s="30"/>
      <c r="AC34" s="30"/>
      <c r="AD34" s="30"/>
      <c r="AE34" s="30"/>
    </row>
    <row r="35" spans="1:31" s="2" customFormat="1" ht="14.4" customHeight="1">
      <c r="A35" s="30"/>
      <c r="B35" s="31"/>
      <c r="C35" s="30"/>
      <c r="D35" s="98" t="s">
        <v>44</v>
      </c>
      <c r="E35" s="26" t="s">
        <v>45</v>
      </c>
      <c r="F35" s="99">
        <f>ROUND((SUM(BE127:BE158)),  2)</f>
        <v>0</v>
      </c>
      <c r="G35" s="30"/>
      <c r="H35" s="30"/>
      <c r="I35" s="100">
        <v>0.21</v>
      </c>
      <c r="J35" s="99">
        <f>ROUND(((SUM(BE127:BE158))*I35),  2)</f>
        <v>0</v>
      </c>
      <c r="K35" s="30"/>
      <c r="L35" s="40"/>
      <c r="S35" s="30"/>
      <c r="T35" s="30"/>
      <c r="U35" s="30"/>
      <c r="V35" s="30"/>
      <c r="W35" s="30"/>
      <c r="X35" s="30"/>
      <c r="Y35" s="30"/>
      <c r="Z35" s="30"/>
      <c r="AA35" s="30"/>
      <c r="AB35" s="30"/>
      <c r="AC35" s="30"/>
      <c r="AD35" s="30"/>
      <c r="AE35" s="30"/>
    </row>
    <row r="36" spans="1:31" s="2" customFormat="1" ht="14.4" customHeight="1">
      <c r="A36" s="30"/>
      <c r="B36" s="31"/>
      <c r="C36" s="30"/>
      <c r="D36" s="30"/>
      <c r="E36" s="26" t="s">
        <v>46</v>
      </c>
      <c r="F36" s="99">
        <f>ROUND((SUM(BF127:BF158)),  2)</f>
        <v>0</v>
      </c>
      <c r="G36" s="30"/>
      <c r="H36" s="30"/>
      <c r="I36" s="100">
        <v>0.15</v>
      </c>
      <c r="J36" s="99">
        <f>ROUND(((SUM(BF127:BF158))*I36),  2)</f>
        <v>0</v>
      </c>
      <c r="K36" s="30"/>
      <c r="L36" s="40"/>
      <c r="S36" s="30"/>
      <c r="T36" s="30"/>
      <c r="U36" s="30"/>
      <c r="V36" s="30"/>
      <c r="W36" s="30"/>
      <c r="X36" s="30"/>
      <c r="Y36" s="30"/>
      <c r="Z36" s="30"/>
      <c r="AA36" s="30"/>
      <c r="AB36" s="30"/>
      <c r="AC36" s="30"/>
      <c r="AD36" s="30"/>
      <c r="AE36" s="30"/>
    </row>
    <row r="37" spans="1:31" s="2" customFormat="1" ht="14.4" hidden="1" customHeight="1">
      <c r="A37" s="30"/>
      <c r="B37" s="31"/>
      <c r="C37" s="30"/>
      <c r="D37" s="30"/>
      <c r="E37" s="26" t="s">
        <v>47</v>
      </c>
      <c r="F37" s="99">
        <f>ROUND((SUM(BG127:BG158)),  2)</f>
        <v>0</v>
      </c>
      <c r="G37" s="30"/>
      <c r="H37" s="30"/>
      <c r="I37" s="100">
        <v>0.21</v>
      </c>
      <c r="J37" s="99">
        <f>0</f>
        <v>0</v>
      </c>
      <c r="K37" s="30"/>
      <c r="L37" s="40"/>
      <c r="S37" s="30"/>
      <c r="T37" s="30"/>
      <c r="U37" s="30"/>
      <c r="V37" s="30"/>
      <c r="W37" s="30"/>
      <c r="X37" s="30"/>
      <c r="Y37" s="30"/>
      <c r="Z37" s="30"/>
      <c r="AA37" s="30"/>
      <c r="AB37" s="30"/>
      <c r="AC37" s="30"/>
      <c r="AD37" s="30"/>
      <c r="AE37" s="30"/>
    </row>
    <row r="38" spans="1:31" s="2" customFormat="1" ht="14.4" hidden="1" customHeight="1">
      <c r="A38" s="30"/>
      <c r="B38" s="31"/>
      <c r="C38" s="30"/>
      <c r="D38" s="30"/>
      <c r="E38" s="26" t="s">
        <v>48</v>
      </c>
      <c r="F38" s="99">
        <f>ROUND((SUM(BH127:BH158)),  2)</f>
        <v>0</v>
      </c>
      <c r="G38" s="30"/>
      <c r="H38" s="30"/>
      <c r="I38" s="100">
        <v>0.15</v>
      </c>
      <c r="J38" s="99">
        <f>0</f>
        <v>0</v>
      </c>
      <c r="K38" s="30"/>
      <c r="L38" s="40"/>
      <c r="S38" s="30"/>
      <c r="T38" s="30"/>
      <c r="U38" s="30"/>
      <c r="V38" s="30"/>
      <c r="W38" s="30"/>
      <c r="X38" s="30"/>
      <c r="Y38" s="30"/>
      <c r="Z38" s="30"/>
      <c r="AA38" s="30"/>
      <c r="AB38" s="30"/>
      <c r="AC38" s="30"/>
      <c r="AD38" s="30"/>
      <c r="AE38" s="30"/>
    </row>
    <row r="39" spans="1:31" s="2" customFormat="1" ht="14.4" hidden="1" customHeight="1">
      <c r="A39" s="30"/>
      <c r="B39" s="31"/>
      <c r="C39" s="30"/>
      <c r="D39" s="30"/>
      <c r="E39" s="26" t="s">
        <v>49</v>
      </c>
      <c r="F39" s="99">
        <f>ROUND((SUM(BI127:BI158)),  2)</f>
        <v>0</v>
      </c>
      <c r="G39" s="30"/>
      <c r="H39" s="30"/>
      <c r="I39" s="100">
        <v>0</v>
      </c>
      <c r="J39" s="99">
        <f>0</f>
        <v>0</v>
      </c>
      <c r="K39" s="30"/>
      <c r="L39" s="40"/>
      <c r="S39" s="30"/>
      <c r="T39" s="30"/>
      <c r="U39" s="30"/>
      <c r="V39" s="30"/>
      <c r="W39" s="30"/>
      <c r="X39" s="30"/>
      <c r="Y39" s="30"/>
      <c r="Z39" s="30"/>
      <c r="AA39" s="30"/>
      <c r="AB39" s="30"/>
      <c r="AC39" s="30"/>
      <c r="AD39" s="30"/>
      <c r="AE39" s="30"/>
    </row>
    <row r="40" spans="1:31" s="2" customFormat="1" ht="6.9" customHeight="1">
      <c r="A40" s="30"/>
      <c r="B40" s="31"/>
      <c r="C40" s="30"/>
      <c r="D40" s="30"/>
      <c r="E40" s="30"/>
      <c r="F40" s="30"/>
      <c r="G40" s="30"/>
      <c r="H40" s="30"/>
      <c r="I40" s="30"/>
      <c r="J40" s="30"/>
      <c r="K40" s="30"/>
      <c r="L40" s="40"/>
      <c r="S40" s="30"/>
      <c r="T40" s="30"/>
      <c r="U40" s="30"/>
      <c r="V40" s="30"/>
      <c r="W40" s="30"/>
      <c r="X40" s="30"/>
      <c r="Y40" s="30"/>
      <c r="Z40" s="30"/>
      <c r="AA40" s="30"/>
      <c r="AB40" s="30"/>
      <c r="AC40" s="30"/>
      <c r="AD40" s="30"/>
      <c r="AE40" s="30"/>
    </row>
    <row r="41" spans="1:31" s="2" customFormat="1" ht="25.35" customHeight="1">
      <c r="A41" s="30"/>
      <c r="B41" s="31"/>
      <c r="C41" s="101"/>
      <c r="D41" s="102" t="s">
        <v>50</v>
      </c>
      <c r="E41" s="58"/>
      <c r="F41" s="58"/>
      <c r="G41" s="103" t="s">
        <v>51</v>
      </c>
      <c r="H41" s="104" t="s">
        <v>52</v>
      </c>
      <c r="I41" s="58"/>
      <c r="J41" s="105">
        <f>SUM(J32:J39)</f>
        <v>0</v>
      </c>
      <c r="K41" s="106"/>
      <c r="L41" s="40"/>
      <c r="S41" s="30"/>
      <c r="T41" s="30"/>
      <c r="U41" s="30"/>
      <c r="V41" s="30"/>
      <c r="W41" s="30"/>
      <c r="X41" s="30"/>
      <c r="Y41" s="30"/>
      <c r="Z41" s="30"/>
      <c r="AA41" s="30"/>
      <c r="AB41" s="30"/>
      <c r="AC41" s="30"/>
      <c r="AD41" s="30"/>
      <c r="AE41" s="30"/>
    </row>
    <row r="42" spans="1:31" s="2" customFormat="1" ht="14.4" customHeight="1">
      <c r="A42" s="30"/>
      <c r="B42" s="31"/>
      <c r="C42" s="30"/>
      <c r="D42" s="30"/>
      <c r="E42" s="30"/>
      <c r="F42" s="30"/>
      <c r="G42" s="30"/>
      <c r="H42" s="30"/>
      <c r="I42" s="30"/>
      <c r="J42" s="30"/>
      <c r="K42" s="30"/>
      <c r="L42" s="40"/>
      <c r="S42" s="30"/>
      <c r="T42" s="30"/>
      <c r="U42" s="30"/>
      <c r="V42" s="30"/>
      <c r="W42" s="30"/>
      <c r="X42" s="30"/>
      <c r="Y42" s="30"/>
      <c r="Z42" s="30"/>
      <c r="AA42" s="30"/>
      <c r="AB42" s="30"/>
      <c r="AC42" s="30"/>
      <c r="AD42" s="30"/>
      <c r="AE42" s="3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40"/>
      <c r="D50" s="41" t="s">
        <v>53</v>
      </c>
      <c r="E50" s="42"/>
      <c r="F50" s="42"/>
      <c r="G50" s="41" t="s">
        <v>54</v>
      </c>
      <c r="H50" s="42"/>
      <c r="I50" s="42"/>
      <c r="J50" s="42"/>
      <c r="K50" s="42"/>
      <c r="L50" s="40"/>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3.2">
      <c r="A61" s="30"/>
      <c r="B61" s="31"/>
      <c r="C61" s="30"/>
      <c r="D61" s="43" t="s">
        <v>55</v>
      </c>
      <c r="E61" s="33"/>
      <c r="F61" s="107" t="s">
        <v>56</v>
      </c>
      <c r="G61" s="43" t="s">
        <v>55</v>
      </c>
      <c r="H61" s="33"/>
      <c r="I61" s="33"/>
      <c r="J61" s="108" t="s">
        <v>56</v>
      </c>
      <c r="K61" s="33"/>
      <c r="L61" s="40"/>
      <c r="S61" s="30"/>
      <c r="T61" s="30"/>
      <c r="U61" s="30"/>
      <c r="V61" s="30"/>
      <c r="W61" s="30"/>
      <c r="X61" s="30"/>
      <c r="Y61" s="30"/>
      <c r="Z61" s="30"/>
      <c r="AA61" s="30"/>
      <c r="AB61" s="30"/>
      <c r="AC61" s="30"/>
      <c r="AD61" s="30"/>
      <c r="AE61" s="30"/>
    </row>
    <row r="62" spans="1:31">
      <c r="B62" s="20"/>
      <c r="L62" s="20"/>
    </row>
    <row r="63" spans="1:31">
      <c r="B63" s="20"/>
      <c r="L63" s="20"/>
    </row>
    <row r="64" spans="1:31">
      <c r="B64" s="20"/>
      <c r="L64" s="20"/>
    </row>
    <row r="65" spans="1:31" s="2" customFormat="1" ht="13.2">
      <c r="A65" s="30"/>
      <c r="B65" s="31"/>
      <c r="C65" s="30"/>
      <c r="D65" s="41" t="s">
        <v>57</v>
      </c>
      <c r="E65" s="44"/>
      <c r="F65" s="44"/>
      <c r="G65" s="41" t="s">
        <v>58</v>
      </c>
      <c r="H65" s="44"/>
      <c r="I65" s="44"/>
      <c r="J65" s="44"/>
      <c r="K65" s="44"/>
      <c r="L65" s="40"/>
      <c r="S65" s="30"/>
      <c r="T65" s="30"/>
      <c r="U65" s="30"/>
      <c r="V65" s="30"/>
      <c r="W65" s="30"/>
      <c r="X65" s="30"/>
      <c r="Y65" s="30"/>
      <c r="Z65" s="30"/>
      <c r="AA65" s="30"/>
      <c r="AB65" s="30"/>
      <c r="AC65" s="30"/>
      <c r="AD65" s="30"/>
      <c r="AE65" s="30"/>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3.2">
      <c r="A76" s="30"/>
      <c r="B76" s="31"/>
      <c r="C76" s="30"/>
      <c r="D76" s="43" t="s">
        <v>55</v>
      </c>
      <c r="E76" s="33"/>
      <c r="F76" s="107" t="s">
        <v>56</v>
      </c>
      <c r="G76" s="43" t="s">
        <v>55</v>
      </c>
      <c r="H76" s="33"/>
      <c r="I76" s="33"/>
      <c r="J76" s="108" t="s">
        <v>56</v>
      </c>
      <c r="K76" s="33"/>
      <c r="L76" s="40"/>
      <c r="S76" s="30"/>
      <c r="T76" s="30"/>
      <c r="U76" s="30"/>
      <c r="V76" s="30"/>
      <c r="W76" s="30"/>
      <c r="X76" s="30"/>
      <c r="Y76" s="30"/>
      <c r="Z76" s="30"/>
      <c r="AA76" s="30"/>
      <c r="AB76" s="30"/>
      <c r="AC76" s="30"/>
      <c r="AD76" s="30"/>
      <c r="AE76" s="30"/>
    </row>
    <row r="77" spans="1:31" s="2" customFormat="1" ht="14.4" customHeight="1">
      <c r="A77" s="30"/>
      <c r="B77" s="45"/>
      <c r="C77" s="46"/>
      <c r="D77" s="46"/>
      <c r="E77" s="46"/>
      <c r="F77" s="46"/>
      <c r="G77" s="46"/>
      <c r="H77" s="46"/>
      <c r="I77" s="46"/>
      <c r="J77" s="46"/>
      <c r="K77" s="46"/>
      <c r="L77" s="40"/>
      <c r="S77" s="30"/>
      <c r="T77" s="30"/>
      <c r="U77" s="30"/>
      <c r="V77" s="30"/>
      <c r="W77" s="30"/>
      <c r="X77" s="30"/>
      <c r="Y77" s="30"/>
      <c r="Z77" s="30"/>
      <c r="AA77" s="30"/>
      <c r="AB77" s="30"/>
      <c r="AC77" s="30"/>
      <c r="AD77" s="30"/>
      <c r="AE77" s="30"/>
    </row>
    <row r="81" spans="1:31" s="2" customFormat="1" ht="6.9" customHeight="1">
      <c r="A81" s="30"/>
      <c r="B81" s="47"/>
      <c r="C81" s="48"/>
      <c r="D81" s="48"/>
      <c r="E81" s="48"/>
      <c r="F81" s="48"/>
      <c r="G81" s="48"/>
      <c r="H81" s="48"/>
      <c r="I81" s="48"/>
      <c r="J81" s="48"/>
      <c r="K81" s="48"/>
      <c r="L81" s="40"/>
      <c r="S81" s="30"/>
      <c r="T81" s="30"/>
      <c r="U81" s="30"/>
      <c r="V81" s="30"/>
      <c r="W81" s="30"/>
      <c r="X81" s="30"/>
      <c r="Y81" s="30"/>
      <c r="Z81" s="30"/>
      <c r="AA81" s="30"/>
      <c r="AB81" s="30"/>
      <c r="AC81" s="30"/>
      <c r="AD81" s="30"/>
      <c r="AE81" s="30"/>
    </row>
    <row r="82" spans="1:31" s="2" customFormat="1" ht="24.9" customHeight="1">
      <c r="A82" s="30"/>
      <c r="B82" s="31"/>
      <c r="C82" s="21" t="s">
        <v>110</v>
      </c>
      <c r="D82" s="30"/>
      <c r="E82" s="30"/>
      <c r="F82" s="30"/>
      <c r="G82" s="30"/>
      <c r="H82" s="30"/>
      <c r="I82" s="30"/>
      <c r="J82" s="30"/>
      <c r="K82" s="30"/>
      <c r="L82" s="40"/>
      <c r="S82" s="30"/>
      <c r="T82" s="30"/>
      <c r="U82" s="30"/>
      <c r="V82" s="30"/>
      <c r="W82" s="30"/>
      <c r="X82" s="30"/>
      <c r="Y82" s="30"/>
      <c r="Z82" s="30"/>
      <c r="AA82" s="30"/>
      <c r="AB82" s="30"/>
      <c r="AC82" s="30"/>
      <c r="AD82" s="30"/>
      <c r="AE82" s="30"/>
    </row>
    <row r="83" spans="1:31" s="2" customFormat="1" ht="6.9" customHeight="1">
      <c r="A83" s="30"/>
      <c r="B83" s="31"/>
      <c r="C83" s="30"/>
      <c r="D83" s="30"/>
      <c r="E83" s="30"/>
      <c r="F83" s="30"/>
      <c r="G83" s="30"/>
      <c r="H83" s="30"/>
      <c r="I83" s="30"/>
      <c r="J83" s="30"/>
      <c r="K83" s="30"/>
      <c r="L83" s="40"/>
      <c r="S83" s="30"/>
      <c r="T83" s="30"/>
      <c r="U83" s="30"/>
      <c r="V83" s="30"/>
      <c r="W83" s="30"/>
      <c r="X83" s="30"/>
      <c r="Y83" s="30"/>
      <c r="Z83" s="30"/>
      <c r="AA83" s="30"/>
      <c r="AB83" s="30"/>
      <c r="AC83" s="30"/>
      <c r="AD83" s="30"/>
      <c r="AE83" s="30"/>
    </row>
    <row r="84" spans="1:31" s="2" customFormat="1" ht="12" customHeight="1">
      <c r="A84" s="30"/>
      <c r="B84" s="31"/>
      <c r="C84" s="26" t="s">
        <v>14</v>
      </c>
      <c r="D84" s="30"/>
      <c r="E84" s="30"/>
      <c r="F84" s="30"/>
      <c r="G84" s="30"/>
      <c r="H84" s="30"/>
      <c r="I84" s="30"/>
      <c r="J84" s="30"/>
      <c r="K84" s="30"/>
      <c r="L84" s="40"/>
      <c r="S84" s="30"/>
      <c r="T84" s="30"/>
      <c r="U84" s="30"/>
      <c r="V84" s="30"/>
      <c r="W84" s="30"/>
      <c r="X84" s="30"/>
      <c r="Y84" s="30"/>
      <c r="Z84" s="30"/>
      <c r="AA84" s="30"/>
      <c r="AB84" s="30"/>
      <c r="AC84" s="30"/>
      <c r="AD84" s="30"/>
      <c r="AE84" s="30"/>
    </row>
    <row r="85" spans="1:31" s="2" customFormat="1" ht="16.5" customHeight="1">
      <c r="A85" s="30"/>
      <c r="B85" s="31"/>
      <c r="C85" s="30"/>
      <c r="D85" s="30"/>
      <c r="E85" s="240" t="str">
        <f>E7</f>
        <v>Akumulace dešťových vod budovy víceúčelové sportovní haly v areálu VŠB-TUO</v>
      </c>
      <c r="F85" s="241"/>
      <c r="G85" s="241"/>
      <c r="H85" s="241"/>
      <c r="I85" s="30"/>
      <c r="J85" s="30"/>
      <c r="K85" s="30"/>
      <c r="L85" s="40"/>
      <c r="S85" s="30"/>
      <c r="T85" s="30"/>
      <c r="U85" s="30"/>
      <c r="V85" s="30"/>
      <c r="W85" s="30"/>
      <c r="X85" s="30"/>
      <c r="Y85" s="30"/>
      <c r="Z85" s="30"/>
      <c r="AA85" s="30"/>
      <c r="AB85" s="30"/>
      <c r="AC85" s="30"/>
      <c r="AD85" s="30"/>
      <c r="AE85" s="30"/>
    </row>
    <row r="86" spans="1:31" s="1" customFormat="1" ht="12" customHeight="1">
      <c r="B86" s="20"/>
      <c r="C86" s="26" t="s">
        <v>107</v>
      </c>
      <c r="L86" s="20"/>
    </row>
    <row r="87" spans="1:31" s="2" customFormat="1" ht="16.5" customHeight="1">
      <c r="A87" s="30"/>
      <c r="B87" s="31"/>
      <c r="C87" s="30"/>
      <c r="D87" s="30"/>
      <c r="E87" s="240">
        <v>1</v>
      </c>
      <c r="F87" s="239"/>
      <c r="G87" s="239"/>
      <c r="H87" s="239"/>
      <c r="I87" s="30"/>
      <c r="J87" s="30"/>
      <c r="K87" s="30"/>
      <c r="L87" s="40"/>
      <c r="S87" s="30"/>
      <c r="T87" s="30"/>
      <c r="U87" s="30"/>
      <c r="V87" s="30"/>
      <c r="W87" s="30"/>
      <c r="X87" s="30"/>
      <c r="Y87" s="30"/>
      <c r="Z87" s="30"/>
      <c r="AA87" s="30"/>
      <c r="AB87" s="30"/>
      <c r="AC87" s="30"/>
      <c r="AD87" s="30"/>
      <c r="AE87" s="30"/>
    </row>
    <row r="88" spans="1:31" s="2" customFormat="1" ht="12" customHeight="1">
      <c r="A88" s="30"/>
      <c r="B88" s="31"/>
      <c r="C88" s="26" t="s">
        <v>108</v>
      </c>
      <c r="D88" s="30"/>
      <c r="E88" s="30"/>
      <c r="F88" s="30"/>
      <c r="G88" s="30"/>
      <c r="H88" s="30"/>
      <c r="I88" s="30"/>
      <c r="J88" s="30"/>
      <c r="K88" s="30"/>
      <c r="L88" s="40"/>
      <c r="S88" s="30"/>
      <c r="T88" s="30"/>
      <c r="U88" s="30"/>
      <c r="V88" s="30"/>
      <c r="W88" s="30"/>
      <c r="X88" s="30"/>
      <c r="Y88" s="30"/>
      <c r="Z88" s="30"/>
      <c r="AA88" s="30"/>
      <c r="AB88" s="30"/>
      <c r="AC88" s="30"/>
      <c r="AD88" s="30"/>
      <c r="AE88" s="30"/>
    </row>
    <row r="89" spans="1:31" s="2" customFormat="1" ht="16.5" customHeight="1">
      <c r="A89" s="30"/>
      <c r="B89" s="31"/>
      <c r="C89" s="30"/>
      <c r="D89" s="30"/>
      <c r="E89" s="208" t="str">
        <f>E11</f>
        <v xml:space="preserve">VON - Vedlejší a ostatní náklady stavby </v>
      </c>
      <c r="F89" s="239"/>
      <c r="G89" s="239"/>
      <c r="H89" s="239"/>
      <c r="I89" s="30"/>
      <c r="J89" s="30"/>
      <c r="K89" s="30"/>
      <c r="L89" s="40"/>
      <c r="S89" s="30"/>
      <c r="T89" s="30"/>
      <c r="U89" s="30"/>
      <c r="V89" s="30"/>
      <c r="W89" s="30"/>
      <c r="X89" s="30"/>
      <c r="Y89" s="30"/>
      <c r="Z89" s="30"/>
      <c r="AA89" s="30"/>
      <c r="AB89" s="30"/>
      <c r="AC89" s="30"/>
      <c r="AD89" s="30"/>
      <c r="AE89" s="30"/>
    </row>
    <row r="90" spans="1:31" s="2" customFormat="1" ht="6.9" customHeight="1">
      <c r="A90" s="30"/>
      <c r="B90" s="31"/>
      <c r="C90" s="30"/>
      <c r="D90" s="30"/>
      <c r="E90" s="30"/>
      <c r="F90" s="30"/>
      <c r="G90" s="30"/>
      <c r="H90" s="30"/>
      <c r="I90" s="30"/>
      <c r="J90" s="30"/>
      <c r="K90" s="30"/>
      <c r="L90" s="40"/>
      <c r="S90" s="30"/>
      <c r="T90" s="30"/>
      <c r="U90" s="30"/>
      <c r="V90" s="30"/>
      <c r="W90" s="30"/>
      <c r="X90" s="30"/>
      <c r="Y90" s="30"/>
      <c r="Z90" s="30"/>
      <c r="AA90" s="30"/>
      <c r="AB90" s="30"/>
      <c r="AC90" s="30"/>
      <c r="AD90" s="30"/>
      <c r="AE90" s="30"/>
    </row>
    <row r="91" spans="1:31" s="2" customFormat="1" ht="12" customHeight="1">
      <c r="A91" s="30"/>
      <c r="B91" s="31"/>
      <c r="C91" s="26" t="s">
        <v>20</v>
      </c>
      <c r="D91" s="30"/>
      <c r="E91" s="30"/>
      <c r="F91" s="24" t="str">
        <f>F14</f>
        <v>Ostrava</v>
      </c>
      <c r="G91" s="30"/>
      <c r="H91" s="30"/>
      <c r="I91" s="26" t="s">
        <v>22</v>
      </c>
      <c r="J91" s="53">
        <f>IF(J14="","",J14)</f>
        <v>44638</v>
      </c>
      <c r="K91" s="30"/>
      <c r="L91" s="40"/>
      <c r="S91" s="30"/>
      <c r="T91" s="30"/>
      <c r="U91" s="30"/>
      <c r="V91" s="30"/>
      <c r="W91" s="30"/>
      <c r="X91" s="30"/>
      <c r="Y91" s="30"/>
      <c r="Z91" s="30"/>
      <c r="AA91" s="30"/>
      <c r="AB91" s="30"/>
      <c r="AC91" s="30"/>
      <c r="AD91" s="30"/>
      <c r="AE91" s="30"/>
    </row>
    <row r="92" spans="1:31" s="2" customFormat="1" ht="6.9" customHeight="1">
      <c r="A92" s="30"/>
      <c r="B92" s="31"/>
      <c r="C92" s="30"/>
      <c r="D92" s="30"/>
      <c r="E92" s="30"/>
      <c r="F92" s="30"/>
      <c r="G92" s="30"/>
      <c r="H92" s="30"/>
      <c r="I92" s="30"/>
      <c r="J92" s="30"/>
      <c r="K92" s="30"/>
      <c r="L92" s="40"/>
      <c r="S92" s="30"/>
      <c r="T92" s="30"/>
      <c r="U92" s="30"/>
      <c r="V92" s="30"/>
      <c r="W92" s="30"/>
      <c r="X92" s="30"/>
      <c r="Y92" s="30"/>
      <c r="Z92" s="30"/>
      <c r="AA92" s="30"/>
      <c r="AB92" s="30"/>
      <c r="AC92" s="30"/>
      <c r="AD92" s="30"/>
      <c r="AE92" s="30"/>
    </row>
    <row r="93" spans="1:31" s="2" customFormat="1" ht="25.65" customHeight="1">
      <c r="A93" s="30"/>
      <c r="B93" s="31"/>
      <c r="C93" s="26" t="s">
        <v>27</v>
      </c>
      <c r="D93" s="30"/>
      <c r="E93" s="30"/>
      <c r="F93" s="24" t="str">
        <f>E17</f>
        <v>VŠB - TUO</v>
      </c>
      <c r="G93" s="30"/>
      <c r="H93" s="30"/>
      <c r="I93" s="26" t="s">
        <v>33</v>
      </c>
      <c r="J93" s="28" t="str">
        <f>E23</f>
        <v>CHVÁLEK ATELIÉR s.r.o..</v>
      </c>
      <c r="K93" s="30"/>
      <c r="L93" s="40"/>
      <c r="S93" s="30"/>
      <c r="T93" s="30"/>
      <c r="U93" s="30"/>
      <c r="V93" s="30"/>
      <c r="W93" s="30"/>
      <c r="X93" s="30"/>
      <c r="Y93" s="30"/>
      <c r="Z93" s="30"/>
      <c r="AA93" s="30"/>
      <c r="AB93" s="30"/>
      <c r="AC93" s="30"/>
      <c r="AD93" s="30"/>
      <c r="AE93" s="30"/>
    </row>
    <row r="94" spans="1:31" s="2" customFormat="1" ht="15.15" customHeight="1">
      <c r="A94" s="30"/>
      <c r="B94" s="31"/>
      <c r="C94" s="26" t="s">
        <v>31</v>
      </c>
      <c r="D94" s="30"/>
      <c r="E94" s="30"/>
      <c r="F94" s="24" t="str">
        <f>IF(E20="","",E20)</f>
        <v xml:space="preserve"> ---------------------------------------</v>
      </c>
      <c r="G94" s="30"/>
      <c r="H94" s="30"/>
      <c r="I94" s="26" t="s">
        <v>36</v>
      </c>
      <c r="J94" s="28" t="str">
        <f>E26</f>
        <v xml:space="preserve"> </v>
      </c>
      <c r="K94" s="30"/>
      <c r="L94" s="40"/>
      <c r="S94" s="30"/>
      <c r="T94" s="30"/>
      <c r="U94" s="30"/>
      <c r="V94" s="30"/>
      <c r="W94" s="30"/>
      <c r="X94" s="30"/>
      <c r="Y94" s="30"/>
      <c r="Z94" s="30"/>
      <c r="AA94" s="30"/>
      <c r="AB94" s="30"/>
      <c r="AC94" s="30"/>
      <c r="AD94" s="30"/>
      <c r="AE94" s="30"/>
    </row>
    <row r="95" spans="1:31" s="2" customFormat="1" ht="10.35" customHeight="1">
      <c r="A95" s="30"/>
      <c r="B95" s="31"/>
      <c r="C95" s="30"/>
      <c r="D95" s="30"/>
      <c r="E95" s="30"/>
      <c r="F95" s="30"/>
      <c r="G95" s="30"/>
      <c r="H95" s="30"/>
      <c r="I95" s="30"/>
      <c r="J95" s="30"/>
      <c r="K95" s="30"/>
      <c r="L95" s="40"/>
      <c r="S95" s="30"/>
      <c r="T95" s="30"/>
      <c r="U95" s="30"/>
      <c r="V95" s="30"/>
      <c r="W95" s="30"/>
      <c r="X95" s="30"/>
      <c r="Y95" s="30"/>
      <c r="Z95" s="30"/>
      <c r="AA95" s="30"/>
      <c r="AB95" s="30"/>
      <c r="AC95" s="30"/>
      <c r="AD95" s="30"/>
      <c r="AE95" s="30"/>
    </row>
    <row r="96" spans="1:31" s="2" customFormat="1" ht="29.25" customHeight="1">
      <c r="A96" s="30"/>
      <c r="B96" s="31"/>
      <c r="C96" s="109" t="s">
        <v>111</v>
      </c>
      <c r="D96" s="101"/>
      <c r="E96" s="101"/>
      <c r="F96" s="101"/>
      <c r="G96" s="101"/>
      <c r="H96" s="101"/>
      <c r="I96" s="101"/>
      <c r="J96" s="110" t="s">
        <v>112</v>
      </c>
      <c r="K96" s="101"/>
      <c r="L96" s="40"/>
      <c r="S96" s="30"/>
      <c r="T96" s="30"/>
      <c r="U96" s="30"/>
      <c r="V96" s="30"/>
      <c r="W96" s="30"/>
      <c r="X96" s="30"/>
      <c r="Y96" s="30"/>
      <c r="Z96" s="30"/>
      <c r="AA96" s="30"/>
      <c r="AB96" s="30"/>
      <c r="AC96" s="30"/>
      <c r="AD96" s="30"/>
      <c r="AE96" s="30"/>
    </row>
    <row r="97" spans="1:47" s="2" customFormat="1" ht="10.35" customHeight="1">
      <c r="A97" s="30"/>
      <c r="B97" s="31"/>
      <c r="C97" s="30"/>
      <c r="D97" s="30"/>
      <c r="E97" s="30"/>
      <c r="F97" s="30"/>
      <c r="G97" s="30"/>
      <c r="H97" s="30"/>
      <c r="I97" s="30"/>
      <c r="J97" s="30"/>
      <c r="K97" s="30"/>
      <c r="L97" s="40"/>
      <c r="S97" s="30"/>
      <c r="T97" s="30"/>
      <c r="U97" s="30"/>
      <c r="V97" s="30"/>
      <c r="W97" s="30"/>
      <c r="X97" s="30"/>
      <c r="Y97" s="30"/>
      <c r="Z97" s="30"/>
      <c r="AA97" s="30"/>
      <c r="AB97" s="30"/>
      <c r="AC97" s="30"/>
      <c r="AD97" s="30"/>
      <c r="AE97" s="30"/>
    </row>
    <row r="98" spans="1:47" s="2" customFormat="1" ht="22.8" customHeight="1">
      <c r="A98" s="30"/>
      <c r="B98" s="31"/>
      <c r="C98" s="111" t="s">
        <v>113</v>
      </c>
      <c r="D98" s="30"/>
      <c r="E98" s="30"/>
      <c r="F98" s="30"/>
      <c r="G98" s="30"/>
      <c r="H98" s="30"/>
      <c r="I98" s="30"/>
      <c r="J98" s="69">
        <f>J127</f>
        <v>0</v>
      </c>
      <c r="K98" s="30"/>
      <c r="L98" s="40"/>
      <c r="S98" s="30"/>
      <c r="T98" s="30"/>
      <c r="U98" s="30"/>
      <c r="V98" s="30"/>
      <c r="W98" s="30"/>
      <c r="X98" s="30"/>
      <c r="Y98" s="30"/>
      <c r="Z98" s="30"/>
      <c r="AA98" s="30"/>
      <c r="AB98" s="30"/>
      <c r="AC98" s="30"/>
      <c r="AD98" s="30"/>
      <c r="AE98" s="30"/>
      <c r="AU98" s="17" t="s">
        <v>114</v>
      </c>
    </row>
    <row r="99" spans="1:47" s="9" customFormat="1" ht="24.9" customHeight="1">
      <c r="B99" s="112"/>
      <c r="D99" s="113" t="s">
        <v>831</v>
      </c>
      <c r="E99" s="114"/>
      <c r="F99" s="114"/>
      <c r="G99" s="114"/>
      <c r="H99" s="114"/>
      <c r="I99" s="114"/>
      <c r="J99" s="115">
        <f>J128</f>
        <v>0</v>
      </c>
      <c r="L99" s="112"/>
    </row>
    <row r="100" spans="1:47" s="10" customFormat="1" ht="19.95" customHeight="1">
      <c r="B100" s="116"/>
      <c r="D100" s="117" t="s">
        <v>832</v>
      </c>
      <c r="E100" s="118"/>
      <c r="F100" s="118"/>
      <c r="G100" s="118"/>
      <c r="H100" s="118"/>
      <c r="I100" s="118"/>
      <c r="J100" s="119">
        <f>J129</f>
        <v>0</v>
      </c>
      <c r="L100" s="116"/>
    </row>
    <row r="101" spans="1:47" s="10" customFormat="1" ht="19.95" customHeight="1">
      <c r="B101" s="116"/>
      <c r="D101" s="117" t="s">
        <v>833</v>
      </c>
      <c r="E101" s="118"/>
      <c r="F101" s="118"/>
      <c r="G101" s="118"/>
      <c r="H101" s="118"/>
      <c r="I101" s="118"/>
      <c r="J101" s="119">
        <f>J137</f>
        <v>0</v>
      </c>
      <c r="L101" s="116"/>
    </row>
    <row r="102" spans="1:47" s="10" customFormat="1" ht="19.95" customHeight="1">
      <c r="B102" s="116"/>
      <c r="D102" s="117" t="s">
        <v>834</v>
      </c>
      <c r="E102" s="118"/>
      <c r="F102" s="118"/>
      <c r="G102" s="118"/>
      <c r="H102" s="118"/>
      <c r="I102" s="118"/>
      <c r="J102" s="119">
        <f>J140</f>
        <v>0</v>
      </c>
      <c r="L102" s="116"/>
    </row>
    <row r="103" spans="1:47" s="10" customFormat="1" ht="19.95" customHeight="1">
      <c r="B103" s="116"/>
      <c r="D103" s="117" t="s">
        <v>835</v>
      </c>
      <c r="E103" s="118"/>
      <c r="F103" s="118"/>
      <c r="G103" s="118"/>
      <c r="H103" s="118"/>
      <c r="I103" s="118"/>
      <c r="J103" s="119">
        <f>J147</f>
        <v>0</v>
      </c>
      <c r="L103" s="116"/>
    </row>
    <row r="104" spans="1:47" s="10" customFormat="1" ht="19.95" customHeight="1">
      <c r="B104" s="116"/>
      <c r="D104" s="117" t="s">
        <v>836</v>
      </c>
      <c r="E104" s="118"/>
      <c r="F104" s="118"/>
      <c r="G104" s="118"/>
      <c r="H104" s="118"/>
      <c r="I104" s="118"/>
      <c r="J104" s="119">
        <f>J152</f>
        <v>0</v>
      </c>
      <c r="L104" s="116"/>
    </row>
    <row r="105" spans="1:47" s="10" customFormat="1" ht="19.95" customHeight="1">
      <c r="B105" s="116"/>
      <c r="D105" s="117" t="s">
        <v>837</v>
      </c>
      <c r="E105" s="118"/>
      <c r="F105" s="118"/>
      <c r="G105" s="118"/>
      <c r="H105" s="118"/>
      <c r="I105" s="118"/>
      <c r="J105" s="119">
        <f>J156</f>
        <v>0</v>
      </c>
      <c r="L105" s="116"/>
    </row>
    <row r="106" spans="1:47" s="2" customFormat="1" ht="21.75" customHeight="1">
      <c r="A106" s="30"/>
      <c r="B106" s="31"/>
      <c r="C106" s="30"/>
      <c r="D106" s="30"/>
      <c r="E106" s="30"/>
      <c r="F106" s="30"/>
      <c r="G106" s="30"/>
      <c r="H106" s="30"/>
      <c r="I106" s="30"/>
      <c r="J106" s="30"/>
      <c r="K106" s="30"/>
      <c r="L106" s="40"/>
      <c r="S106" s="30"/>
      <c r="T106" s="30"/>
      <c r="U106" s="30"/>
      <c r="V106" s="30"/>
      <c r="W106" s="30"/>
      <c r="X106" s="30"/>
      <c r="Y106" s="30"/>
      <c r="Z106" s="30"/>
      <c r="AA106" s="30"/>
      <c r="AB106" s="30"/>
      <c r="AC106" s="30"/>
      <c r="AD106" s="30"/>
      <c r="AE106" s="30"/>
    </row>
    <row r="107" spans="1:47" s="2" customFormat="1" ht="6.9" customHeight="1">
      <c r="A107" s="30"/>
      <c r="B107" s="45"/>
      <c r="C107" s="46"/>
      <c r="D107" s="46"/>
      <c r="E107" s="46"/>
      <c r="F107" s="46"/>
      <c r="G107" s="46"/>
      <c r="H107" s="46"/>
      <c r="I107" s="46"/>
      <c r="J107" s="46"/>
      <c r="K107" s="46"/>
      <c r="L107" s="40"/>
      <c r="S107" s="30"/>
      <c r="T107" s="30"/>
      <c r="U107" s="30"/>
      <c r="V107" s="30"/>
      <c r="W107" s="30"/>
      <c r="X107" s="30"/>
      <c r="Y107" s="30"/>
      <c r="Z107" s="30"/>
      <c r="AA107" s="30"/>
      <c r="AB107" s="30"/>
      <c r="AC107" s="30"/>
      <c r="AD107" s="30"/>
      <c r="AE107" s="30"/>
    </row>
    <row r="111" spans="1:47" s="2" customFormat="1" ht="6.9" customHeight="1">
      <c r="A111" s="30"/>
      <c r="B111" s="47"/>
      <c r="C111" s="48"/>
      <c r="D111" s="48"/>
      <c r="E111" s="48"/>
      <c r="F111" s="48"/>
      <c r="G111" s="48"/>
      <c r="H111" s="48"/>
      <c r="I111" s="48"/>
      <c r="J111" s="48"/>
      <c r="K111" s="48"/>
      <c r="L111" s="40"/>
      <c r="S111" s="30"/>
      <c r="T111" s="30"/>
      <c r="U111" s="30"/>
      <c r="V111" s="30"/>
      <c r="W111" s="30"/>
      <c r="X111" s="30"/>
      <c r="Y111" s="30"/>
      <c r="Z111" s="30"/>
      <c r="AA111" s="30"/>
      <c r="AB111" s="30"/>
      <c r="AC111" s="30"/>
      <c r="AD111" s="30"/>
      <c r="AE111" s="30"/>
    </row>
    <row r="112" spans="1:47" s="2" customFormat="1" ht="24.9" customHeight="1">
      <c r="A112" s="30"/>
      <c r="B112" s="31"/>
      <c r="C112" s="21" t="s">
        <v>121</v>
      </c>
      <c r="D112" s="30"/>
      <c r="E112" s="30"/>
      <c r="F112" s="30"/>
      <c r="G112" s="30"/>
      <c r="H112" s="30"/>
      <c r="I112" s="30"/>
      <c r="J112" s="30"/>
      <c r="K112" s="30"/>
      <c r="L112" s="40"/>
      <c r="S112" s="30"/>
      <c r="T112" s="30"/>
      <c r="U112" s="30"/>
      <c r="V112" s="30"/>
      <c r="W112" s="30"/>
      <c r="X112" s="30"/>
      <c r="Y112" s="30"/>
      <c r="Z112" s="30"/>
      <c r="AA112" s="30"/>
      <c r="AB112" s="30"/>
      <c r="AC112" s="30"/>
      <c r="AD112" s="30"/>
      <c r="AE112" s="30"/>
    </row>
    <row r="113" spans="1:63" s="2" customFormat="1" ht="6.9" customHeight="1">
      <c r="A113" s="30"/>
      <c r="B113" s="31"/>
      <c r="C113" s="30"/>
      <c r="D113" s="30"/>
      <c r="E113" s="30"/>
      <c r="F113" s="30"/>
      <c r="G113" s="30"/>
      <c r="H113" s="30"/>
      <c r="I113" s="30"/>
      <c r="J113" s="30"/>
      <c r="K113" s="30"/>
      <c r="L113" s="40"/>
      <c r="S113" s="30"/>
      <c r="T113" s="30"/>
      <c r="U113" s="30"/>
      <c r="V113" s="30"/>
      <c r="W113" s="30"/>
      <c r="X113" s="30"/>
      <c r="Y113" s="30"/>
      <c r="Z113" s="30"/>
      <c r="AA113" s="30"/>
      <c r="AB113" s="30"/>
      <c r="AC113" s="30"/>
      <c r="AD113" s="30"/>
      <c r="AE113" s="30"/>
    </row>
    <row r="114" spans="1:63" s="2" customFormat="1" ht="12" customHeight="1">
      <c r="A114" s="30"/>
      <c r="B114" s="31"/>
      <c r="C114" s="26" t="s">
        <v>14</v>
      </c>
      <c r="D114" s="30"/>
      <c r="E114" s="30"/>
      <c r="F114" s="30"/>
      <c r="G114" s="30"/>
      <c r="H114" s="30"/>
      <c r="I114" s="30"/>
      <c r="J114" s="30"/>
      <c r="K114" s="30"/>
      <c r="L114" s="40"/>
      <c r="S114" s="30"/>
      <c r="T114" s="30"/>
      <c r="U114" s="30"/>
      <c r="V114" s="30"/>
      <c r="W114" s="30"/>
      <c r="X114" s="30"/>
      <c r="Y114" s="30"/>
      <c r="Z114" s="30"/>
      <c r="AA114" s="30"/>
      <c r="AB114" s="30"/>
      <c r="AC114" s="30"/>
      <c r="AD114" s="30"/>
      <c r="AE114" s="30"/>
    </row>
    <row r="115" spans="1:63" s="2" customFormat="1" ht="16.5" customHeight="1">
      <c r="A115" s="30"/>
      <c r="B115" s="31"/>
      <c r="C115" s="30"/>
      <c r="D115" s="30"/>
      <c r="E115" s="240" t="str">
        <f>E7</f>
        <v>Akumulace dešťových vod budovy víceúčelové sportovní haly v areálu VŠB-TUO</v>
      </c>
      <c r="F115" s="241"/>
      <c r="G115" s="241"/>
      <c r="H115" s="241"/>
      <c r="I115" s="30"/>
      <c r="J115" s="30"/>
      <c r="K115" s="30"/>
      <c r="L115" s="40"/>
      <c r="S115" s="30"/>
      <c r="T115" s="30"/>
      <c r="U115" s="30"/>
      <c r="V115" s="30"/>
      <c r="W115" s="30"/>
      <c r="X115" s="30"/>
      <c r="Y115" s="30"/>
      <c r="Z115" s="30"/>
      <c r="AA115" s="30"/>
      <c r="AB115" s="30"/>
      <c r="AC115" s="30"/>
      <c r="AD115" s="30"/>
      <c r="AE115" s="30"/>
    </row>
    <row r="116" spans="1:63" s="1" customFormat="1" ht="12" customHeight="1">
      <c r="B116" s="20"/>
      <c r="C116" s="26" t="s">
        <v>107</v>
      </c>
      <c r="L116" s="20"/>
    </row>
    <row r="117" spans="1:63" s="2" customFormat="1" ht="16.5" customHeight="1">
      <c r="A117" s="30"/>
      <c r="B117" s="31"/>
      <c r="C117" s="30"/>
      <c r="D117" s="30"/>
      <c r="E117" s="240">
        <v>1</v>
      </c>
      <c r="F117" s="239"/>
      <c r="G117" s="239"/>
      <c r="H117" s="239"/>
      <c r="I117" s="30"/>
      <c r="J117" s="30"/>
      <c r="K117" s="30"/>
      <c r="L117" s="40"/>
      <c r="S117" s="30"/>
      <c r="T117" s="30"/>
      <c r="U117" s="30"/>
      <c r="V117" s="30"/>
      <c r="W117" s="30"/>
      <c r="X117" s="30"/>
      <c r="Y117" s="30"/>
      <c r="Z117" s="30"/>
      <c r="AA117" s="30"/>
      <c r="AB117" s="30"/>
      <c r="AC117" s="30"/>
      <c r="AD117" s="30"/>
      <c r="AE117" s="30"/>
    </row>
    <row r="118" spans="1:63" s="2" customFormat="1" ht="12" customHeight="1">
      <c r="A118" s="30"/>
      <c r="B118" s="31"/>
      <c r="C118" s="26" t="s">
        <v>108</v>
      </c>
      <c r="D118" s="30"/>
      <c r="E118" s="30"/>
      <c r="F118" s="30"/>
      <c r="G118" s="30"/>
      <c r="H118" s="30"/>
      <c r="I118" s="30"/>
      <c r="J118" s="30"/>
      <c r="K118" s="30"/>
      <c r="L118" s="40"/>
      <c r="S118" s="30"/>
      <c r="T118" s="30"/>
      <c r="U118" s="30"/>
      <c r="V118" s="30"/>
      <c r="W118" s="30"/>
      <c r="X118" s="30"/>
      <c r="Y118" s="30"/>
      <c r="Z118" s="30"/>
      <c r="AA118" s="30"/>
      <c r="AB118" s="30"/>
      <c r="AC118" s="30"/>
      <c r="AD118" s="30"/>
      <c r="AE118" s="30"/>
    </row>
    <row r="119" spans="1:63" s="2" customFormat="1" ht="16.5" customHeight="1">
      <c r="A119" s="30"/>
      <c r="B119" s="31"/>
      <c r="C119" s="30"/>
      <c r="D119" s="30"/>
      <c r="E119" s="208" t="str">
        <f>E11</f>
        <v xml:space="preserve">VON - Vedlejší a ostatní náklady stavby </v>
      </c>
      <c r="F119" s="239"/>
      <c r="G119" s="239"/>
      <c r="H119" s="239"/>
      <c r="I119" s="30"/>
      <c r="J119" s="30"/>
      <c r="K119" s="30"/>
      <c r="L119" s="40"/>
      <c r="S119" s="30"/>
      <c r="T119" s="30"/>
      <c r="U119" s="30"/>
      <c r="V119" s="30"/>
      <c r="W119" s="30"/>
      <c r="X119" s="30"/>
      <c r="Y119" s="30"/>
      <c r="Z119" s="30"/>
      <c r="AA119" s="30"/>
      <c r="AB119" s="30"/>
      <c r="AC119" s="30"/>
      <c r="AD119" s="30"/>
      <c r="AE119" s="30"/>
    </row>
    <row r="120" spans="1:63" s="2" customFormat="1" ht="6.9" customHeight="1">
      <c r="A120" s="30"/>
      <c r="B120" s="31"/>
      <c r="C120" s="30"/>
      <c r="D120" s="30"/>
      <c r="E120" s="30"/>
      <c r="F120" s="30"/>
      <c r="G120" s="30"/>
      <c r="H120" s="30"/>
      <c r="I120" s="30"/>
      <c r="J120" s="30"/>
      <c r="K120" s="30"/>
      <c r="L120" s="40"/>
      <c r="S120" s="30"/>
      <c r="T120" s="30"/>
      <c r="U120" s="30"/>
      <c r="V120" s="30"/>
      <c r="W120" s="30"/>
      <c r="X120" s="30"/>
      <c r="Y120" s="30"/>
      <c r="Z120" s="30"/>
      <c r="AA120" s="30"/>
      <c r="AB120" s="30"/>
      <c r="AC120" s="30"/>
      <c r="AD120" s="30"/>
      <c r="AE120" s="30"/>
    </row>
    <row r="121" spans="1:63" s="2" customFormat="1" ht="12" customHeight="1">
      <c r="A121" s="30"/>
      <c r="B121" s="31"/>
      <c r="C121" s="26" t="s">
        <v>20</v>
      </c>
      <c r="D121" s="30"/>
      <c r="E121" s="30"/>
      <c r="F121" s="24" t="str">
        <f>F14</f>
        <v>Ostrava</v>
      </c>
      <c r="G121" s="30"/>
      <c r="H121" s="30"/>
      <c r="I121" s="26" t="s">
        <v>22</v>
      </c>
      <c r="J121" s="53">
        <f>IF(J14="","",J14)</f>
        <v>44638</v>
      </c>
      <c r="K121" s="30"/>
      <c r="L121" s="40"/>
      <c r="S121" s="30"/>
      <c r="T121" s="30"/>
      <c r="U121" s="30"/>
      <c r="V121" s="30"/>
      <c r="W121" s="30"/>
      <c r="X121" s="30"/>
      <c r="Y121" s="30"/>
      <c r="Z121" s="30"/>
      <c r="AA121" s="30"/>
      <c r="AB121" s="30"/>
      <c r="AC121" s="30"/>
      <c r="AD121" s="30"/>
      <c r="AE121" s="30"/>
    </row>
    <row r="122" spans="1:63" s="2" customFormat="1" ht="6.9" customHeight="1">
      <c r="A122" s="30"/>
      <c r="B122" s="31"/>
      <c r="C122" s="30"/>
      <c r="D122" s="30"/>
      <c r="E122" s="30"/>
      <c r="F122" s="30"/>
      <c r="G122" s="30"/>
      <c r="H122" s="30"/>
      <c r="I122" s="30"/>
      <c r="J122" s="30"/>
      <c r="K122" s="30"/>
      <c r="L122" s="40"/>
      <c r="S122" s="30"/>
      <c r="T122" s="30"/>
      <c r="U122" s="30"/>
      <c r="V122" s="30"/>
      <c r="W122" s="30"/>
      <c r="X122" s="30"/>
      <c r="Y122" s="30"/>
      <c r="Z122" s="30"/>
      <c r="AA122" s="30"/>
      <c r="AB122" s="30"/>
      <c r="AC122" s="30"/>
      <c r="AD122" s="30"/>
      <c r="AE122" s="30"/>
    </row>
    <row r="123" spans="1:63" s="2" customFormat="1" ht="25.65" customHeight="1">
      <c r="A123" s="30"/>
      <c r="B123" s="31"/>
      <c r="C123" s="26" t="s">
        <v>27</v>
      </c>
      <c r="D123" s="30"/>
      <c r="E123" s="30"/>
      <c r="F123" s="24" t="str">
        <f>E17</f>
        <v>VŠB - TUO</v>
      </c>
      <c r="G123" s="30"/>
      <c r="H123" s="30"/>
      <c r="I123" s="26" t="s">
        <v>33</v>
      </c>
      <c r="J123" s="28" t="str">
        <f>E23</f>
        <v>CHVÁLEK ATELIÉR s.r.o..</v>
      </c>
      <c r="K123" s="30"/>
      <c r="L123" s="40"/>
      <c r="S123" s="30"/>
      <c r="T123" s="30"/>
      <c r="U123" s="30"/>
      <c r="V123" s="30"/>
      <c r="W123" s="30"/>
      <c r="X123" s="30"/>
      <c r="Y123" s="30"/>
      <c r="Z123" s="30"/>
      <c r="AA123" s="30"/>
      <c r="AB123" s="30"/>
      <c r="AC123" s="30"/>
      <c r="AD123" s="30"/>
      <c r="AE123" s="30"/>
    </row>
    <row r="124" spans="1:63" s="2" customFormat="1" ht="15.15" customHeight="1">
      <c r="A124" s="30"/>
      <c r="B124" s="31"/>
      <c r="C124" s="26" t="s">
        <v>31</v>
      </c>
      <c r="D124" s="30"/>
      <c r="E124" s="30"/>
      <c r="F124" s="24" t="str">
        <f>IF(E20="","",E20)</f>
        <v xml:space="preserve"> ---------------------------------------</v>
      </c>
      <c r="G124" s="30"/>
      <c r="H124" s="30"/>
      <c r="I124" s="26" t="s">
        <v>36</v>
      </c>
      <c r="J124" s="28" t="str">
        <f>E26</f>
        <v xml:space="preserve"> </v>
      </c>
      <c r="K124" s="30"/>
      <c r="L124" s="40"/>
      <c r="S124" s="30"/>
      <c r="T124" s="30"/>
      <c r="U124" s="30"/>
      <c r="V124" s="30"/>
      <c r="W124" s="30"/>
      <c r="X124" s="30"/>
      <c r="Y124" s="30"/>
      <c r="Z124" s="30"/>
      <c r="AA124" s="30"/>
      <c r="AB124" s="30"/>
      <c r="AC124" s="30"/>
      <c r="AD124" s="30"/>
      <c r="AE124" s="30"/>
    </row>
    <row r="125" spans="1:63" s="2" customFormat="1" ht="10.35" customHeight="1">
      <c r="A125" s="30"/>
      <c r="B125" s="31"/>
      <c r="C125" s="30"/>
      <c r="D125" s="30"/>
      <c r="E125" s="30"/>
      <c r="F125" s="30"/>
      <c r="G125" s="30"/>
      <c r="H125" s="30"/>
      <c r="I125" s="30"/>
      <c r="J125" s="30"/>
      <c r="K125" s="30"/>
      <c r="L125" s="40"/>
      <c r="S125" s="30"/>
      <c r="T125" s="30"/>
      <c r="U125" s="30"/>
      <c r="V125" s="30"/>
      <c r="W125" s="30"/>
      <c r="X125" s="30"/>
      <c r="Y125" s="30"/>
      <c r="Z125" s="30"/>
      <c r="AA125" s="30"/>
      <c r="AB125" s="30"/>
      <c r="AC125" s="30"/>
      <c r="AD125" s="30"/>
      <c r="AE125" s="30"/>
    </row>
    <row r="126" spans="1:63" s="11" customFormat="1" ht="29.25" customHeight="1">
      <c r="A126" s="120"/>
      <c r="B126" s="121"/>
      <c r="C126" s="122" t="s">
        <v>122</v>
      </c>
      <c r="D126" s="123" t="s">
        <v>65</v>
      </c>
      <c r="E126" s="123" t="s">
        <v>61</v>
      </c>
      <c r="F126" s="123" t="s">
        <v>62</v>
      </c>
      <c r="G126" s="123" t="s">
        <v>123</v>
      </c>
      <c r="H126" s="123" t="s">
        <v>124</v>
      </c>
      <c r="I126" s="123" t="s">
        <v>125</v>
      </c>
      <c r="J126" s="123" t="s">
        <v>112</v>
      </c>
      <c r="K126" s="124" t="s">
        <v>126</v>
      </c>
      <c r="L126" s="125"/>
      <c r="M126" s="60" t="s">
        <v>1</v>
      </c>
      <c r="N126" s="61" t="s">
        <v>44</v>
      </c>
      <c r="O126" s="61" t="s">
        <v>127</v>
      </c>
      <c r="P126" s="61" t="s">
        <v>128</v>
      </c>
      <c r="Q126" s="61" t="s">
        <v>129</v>
      </c>
      <c r="R126" s="61" t="s">
        <v>130</v>
      </c>
      <c r="S126" s="61" t="s">
        <v>131</v>
      </c>
      <c r="T126" s="62" t="s">
        <v>132</v>
      </c>
      <c r="U126" s="120"/>
      <c r="V126" s="120"/>
      <c r="W126" s="120"/>
      <c r="X126" s="120"/>
      <c r="Y126" s="120"/>
      <c r="Z126" s="120"/>
      <c r="AA126" s="120"/>
      <c r="AB126" s="120"/>
      <c r="AC126" s="120"/>
      <c r="AD126" s="120"/>
      <c r="AE126" s="120"/>
    </row>
    <row r="127" spans="1:63" s="2" customFormat="1" ht="22.8" customHeight="1">
      <c r="A127" s="30"/>
      <c r="B127" s="31"/>
      <c r="C127" s="67" t="s">
        <v>133</v>
      </c>
      <c r="D127" s="30"/>
      <c r="E127" s="30"/>
      <c r="F127" s="30"/>
      <c r="G127" s="30"/>
      <c r="H127" s="30"/>
      <c r="I127" s="30"/>
      <c r="J127" s="126">
        <f>BK127</f>
        <v>0</v>
      </c>
      <c r="K127" s="30"/>
      <c r="L127" s="31"/>
      <c r="M127" s="63"/>
      <c r="N127" s="54"/>
      <c r="O127" s="64"/>
      <c r="P127" s="127">
        <f>P128</f>
        <v>0</v>
      </c>
      <c r="Q127" s="64"/>
      <c r="R127" s="127">
        <f>R128</f>
        <v>0</v>
      </c>
      <c r="S127" s="64"/>
      <c r="T127" s="128">
        <f>T128</f>
        <v>0</v>
      </c>
      <c r="U127" s="30"/>
      <c r="V127" s="30"/>
      <c r="W127" s="30"/>
      <c r="X127" s="30"/>
      <c r="Y127" s="30"/>
      <c r="Z127" s="30"/>
      <c r="AA127" s="30"/>
      <c r="AB127" s="30"/>
      <c r="AC127" s="30"/>
      <c r="AD127" s="30"/>
      <c r="AE127" s="30"/>
      <c r="AT127" s="17" t="s">
        <v>79</v>
      </c>
      <c r="AU127" s="17" t="s">
        <v>114</v>
      </c>
      <c r="BK127" s="129">
        <f>BK128</f>
        <v>0</v>
      </c>
    </row>
    <row r="128" spans="1:63" s="12" customFormat="1" ht="25.95" customHeight="1">
      <c r="B128" s="130"/>
      <c r="D128" s="131" t="s">
        <v>79</v>
      </c>
      <c r="E128" s="132" t="s">
        <v>838</v>
      </c>
      <c r="F128" s="132" t="s">
        <v>838</v>
      </c>
      <c r="J128" s="133">
        <f>BK128</f>
        <v>0</v>
      </c>
      <c r="L128" s="130"/>
      <c r="M128" s="134"/>
      <c r="N128" s="135"/>
      <c r="O128" s="135"/>
      <c r="P128" s="136">
        <f>P129+P137+P140+P147+P152+P156</f>
        <v>0</v>
      </c>
      <c r="Q128" s="135"/>
      <c r="R128" s="136">
        <f>R129+R137+R140+R147+R152+R156</f>
        <v>0</v>
      </c>
      <c r="S128" s="135"/>
      <c r="T128" s="137">
        <f>T129+T137+T140+T147+T152+T156</f>
        <v>0</v>
      </c>
      <c r="AR128" s="131" t="s">
        <v>162</v>
      </c>
      <c r="AT128" s="138" t="s">
        <v>79</v>
      </c>
      <c r="AU128" s="138" t="s">
        <v>80</v>
      </c>
      <c r="AY128" s="131" t="s">
        <v>136</v>
      </c>
      <c r="BK128" s="139">
        <f>BK129+BK137+BK140+BK147+BK152+BK156</f>
        <v>0</v>
      </c>
    </row>
    <row r="129" spans="1:65" s="12" customFormat="1" ht="22.8" customHeight="1">
      <c r="B129" s="130"/>
      <c r="D129" s="131" t="s">
        <v>79</v>
      </c>
      <c r="E129" s="140" t="s">
        <v>839</v>
      </c>
      <c r="F129" s="140" t="s">
        <v>840</v>
      </c>
      <c r="J129" s="141">
        <f>BK129</f>
        <v>0</v>
      </c>
      <c r="L129" s="130"/>
      <c r="M129" s="134"/>
      <c r="N129" s="135"/>
      <c r="O129" s="135"/>
      <c r="P129" s="136">
        <f>SUM(P130:P136)</f>
        <v>0</v>
      </c>
      <c r="Q129" s="135"/>
      <c r="R129" s="136">
        <f>SUM(R130:R136)</f>
        <v>0</v>
      </c>
      <c r="S129" s="135"/>
      <c r="T129" s="137">
        <f>SUM(T130:T136)</f>
        <v>0</v>
      </c>
      <c r="AR129" s="131" t="s">
        <v>162</v>
      </c>
      <c r="AT129" s="138" t="s">
        <v>79</v>
      </c>
      <c r="AU129" s="138" t="s">
        <v>84</v>
      </c>
      <c r="AY129" s="131" t="s">
        <v>136</v>
      </c>
      <c r="BK129" s="139">
        <f>SUM(BK130:BK136)</f>
        <v>0</v>
      </c>
    </row>
    <row r="130" spans="1:65" s="2" customFormat="1" ht="16.5" customHeight="1">
      <c r="A130" s="30"/>
      <c r="B130" s="142"/>
      <c r="C130" s="143" t="s">
        <v>84</v>
      </c>
      <c r="D130" s="143" t="s">
        <v>139</v>
      </c>
      <c r="E130" s="144" t="s">
        <v>841</v>
      </c>
      <c r="F130" s="145" t="s">
        <v>842</v>
      </c>
      <c r="G130" s="146" t="s">
        <v>827</v>
      </c>
      <c r="H130" s="147">
        <v>1</v>
      </c>
      <c r="I130" s="148">
        <v>0</v>
      </c>
      <c r="J130" s="148">
        <f>ROUND(I130*H130,2)</f>
        <v>0</v>
      </c>
      <c r="K130" s="145" t="s">
        <v>143</v>
      </c>
      <c r="L130" s="31"/>
      <c r="M130" s="149" t="s">
        <v>1</v>
      </c>
      <c r="N130" s="150" t="s">
        <v>45</v>
      </c>
      <c r="O130" s="151">
        <v>0</v>
      </c>
      <c r="P130" s="151">
        <f>O130*H130</f>
        <v>0</v>
      </c>
      <c r="Q130" s="151">
        <v>0</v>
      </c>
      <c r="R130" s="151">
        <f>Q130*H130</f>
        <v>0</v>
      </c>
      <c r="S130" s="151">
        <v>0</v>
      </c>
      <c r="T130" s="152">
        <f>S130*H130</f>
        <v>0</v>
      </c>
      <c r="U130" s="30"/>
      <c r="V130" s="30"/>
      <c r="W130" s="30"/>
      <c r="X130" s="30"/>
      <c r="Y130" s="30"/>
      <c r="Z130" s="30"/>
      <c r="AA130" s="30"/>
      <c r="AB130" s="30"/>
      <c r="AC130" s="30"/>
      <c r="AD130" s="30"/>
      <c r="AE130" s="30"/>
      <c r="AR130" s="153" t="s">
        <v>843</v>
      </c>
      <c r="AT130" s="153" t="s">
        <v>139</v>
      </c>
      <c r="AU130" s="153" t="s">
        <v>87</v>
      </c>
      <c r="AY130" s="17" t="s">
        <v>136</v>
      </c>
      <c r="BE130" s="154">
        <f>IF(N130="základní",J130,0)</f>
        <v>0</v>
      </c>
      <c r="BF130" s="154">
        <f>IF(N130="snížená",J130,0)</f>
        <v>0</v>
      </c>
      <c r="BG130" s="154">
        <f>IF(N130="zákl. přenesená",J130,0)</f>
        <v>0</v>
      </c>
      <c r="BH130" s="154">
        <f>IF(N130="sníž. přenesená",J130,0)</f>
        <v>0</v>
      </c>
      <c r="BI130" s="154">
        <f>IF(N130="nulová",J130,0)</f>
        <v>0</v>
      </c>
      <c r="BJ130" s="17" t="s">
        <v>84</v>
      </c>
      <c r="BK130" s="154">
        <f>ROUND(I130*H130,2)</f>
        <v>0</v>
      </c>
      <c r="BL130" s="17" t="s">
        <v>843</v>
      </c>
      <c r="BM130" s="153" t="s">
        <v>844</v>
      </c>
    </row>
    <row r="131" spans="1:65" s="2" customFormat="1" ht="38.4">
      <c r="A131" s="30"/>
      <c r="B131" s="31"/>
      <c r="C131" s="30"/>
      <c r="D131" s="156" t="s">
        <v>167</v>
      </c>
      <c r="E131" s="30"/>
      <c r="F131" s="170" t="s">
        <v>845</v>
      </c>
      <c r="G131" s="30"/>
      <c r="H131" s="30"/>
      <c r="I131" s="30"/>
      <c r="J131" s="30"/>
      <c r="K131" s="30"/>
      <c r="L131" s="31"/>
      <c r="M131" s="171"/>
      <c r="N131" s="172"/>
      <c r="O131" s="56"/>
      <c r="P131" s="56"/>
      <c r="Q131" s="56"/>
      <c r="R131" s="56"/>
      <c r="S131" s="56"/>
      <c r="T131" s="57"/>
      <c r="U131" s="30"/>
      <c r="V131" s="30"/>
      <c r="W131" s="30"/>
      <c r="X131" s="30"/>
      <c r="Y131" s="30"/>
      <c r="Z131" s="30"/>
      <c r="AA131" s="30"/>
      <c r="AB131" s="30"/>
      <c r="AC131" s="30"/>
      <c r="AD131" s="30"/>
      <c r="AE131" s="30"/>
      <c r="AT131" s="17" t="s">
        <v>167</v>
      </c>
      <c r="AU131" s="17" t="s">
        <v>87</v>
      </c>
    </row>
    <row r="132" spans="1:65" s="2" customFormat="1" ht="16.5" customHeight="1">
      <c r="A132" s="30"/>
      <c r="B132" s="142"/>
      <c r="C132" s="143" t="s">
        <v>87</v>
      </c>
      <c r="D132" s="143" t="s">
        <v>139</v>
      </c>
      <c r="E132" s="144" t="s">
        <v>846</v>
      </c>
      <c r="F132" s="145" t="s">
        <v>847</v>
      </c>
      <c r="G132" s="146" t="s">
        <v>827</v>
      </c>
      <c r="H132" s="147">
        <v>1</v>
      </c>
      <c r="I132" s="148">
        <v>0</v>
      </c>
      <c r="J132" s="148">
        <f>ROUND(I132*H132,2)</f>
        <v>0</v>
      </c>
      <c r="K132" s="145" t="s">
        <v>143</v>
      </c>
      <c r="L132" s="31"/>
      <c r="M132" s="149" t="s">
        <v>1</v>
      </c>
      <c r="N132" s="150" t="s">
        <v>45</v>
      </c>
      <c r="O132" s="151">
        <v>0</v>
      </c>
      <c r="P132" s="151">
        <f>O132*H132</f>
        <v>0</v>
      </c>
      <c r="Q132" s="151">
        <v>0</v>
      </c>
      <c r="R132" s="151">
        <f>Q132*H132</f>
        <v>0</v>
      </c>
      <c r="S132" s="151">
        <v>0</v>
      </c>
      <c r="T132" s="152">
        <f>S132*H132</f>
        <v>0</v>
      </c>
      <c r="U132" s="30"/>
      <c r="V132" s="30"/>
      <c r="W132" s="30"/>
      <c r="X132" s="30"/>
      <c r="Y132" s="30"/>
      <c r="Z132" s="30"/>
      <c r="AA132" s="30"/>
      <c r="AB132" s="30"/>
      <c r="AC132" s="30"/>
      <c r="AD132" s="30"/>
      <c r="AE132" s="30"/>
      <c r="AR132" s="153" t="s">
        <v>843</v>
      </c>
      <c r="AT132" s="153" t="s">
        <v>139</v>
      </c>
      <c r="AU132" s="153" t="s">
        <v>87</v>
      </c>
      <c r="AY132" s="17" t="s">
        <v>136</v>
      </c>
      <c r="BE132" s="154">
        <f>IF(N132="základní",J132,0)</f>
        <v>0</v>
      </c>
      <c r="BF132" s="154">
        <f>IF(N132="snížená",J132,0)</f>
        <v>0</v>
      </c>
      <c r="BG132" s="154">
        <f>IF(N132="zákl. přenesená",J132,0)</f>
        <v>0</v>
      </c>
      <c r="BH132" s="154">
        <f>IF(N132="sníž. přenesená",J132,0)</f>
        <v>0</v>
      </c>
      <c r="BI132" s="154">
        <f>IF(N132="nulová",J132,0)</f>
        <v>0</v>
      </c>
      <c r="BJ132" s="17" t="s">
        <v>84</v>
      </c>
      <c r="BK132" s="154">
        <f>ROUND(I132*H132,2)</f>
        <v>0</v>
      </c>
      <c r="BL132" s="17" t="s">
        <v>843</v>
      </c>
      <c r="BM132" s="153" t="s">
        <v>848</v>
      </c>
    </row>
    <row r="133" spans="1:65" s="2" customFormat="1" ht="16.5" customHeight="1">
      <c r="A133" s="30"/>
      <c r="B133" s="142"/>
      <c r="C133" s="143" t="s">
        <v>96</v>
      </c>
      <c r="D133" s="143" t="s">
        <v>139</v>
      </c>
      <c r="E133" s="144" t="s">
        <v>849</v>
      </c>
      <c r="F133" s="145" t="s">
        <v>850</v>
      </c>
      <c r="G133" s="146" t="s">
        <v>827</v>
      </c>
      <c r="H133" s="147">
        <v>1</v>
      </c>
      <c r="I133" s="148">
        <v>0</v>
      </c>
      <c r="J133" s="148">
        <f>ROUND(I133*H133,2)</f>
        <v>0</v>
      </c>
      <c r="K133" s="145" t="s">
        <v>143</v>
      </c>
      <c r="L133" s="31"/>
      <c r="M133" s="149" t="s">
        <v>1</v>
      </c>
      <c r="N133" s="150" t="s">
        <v>45</v>
      </c>
      <c r="O133" s="151">
        <v>0</v>
      </c>
      <c r="P133" s="151">
        <f>O133*H133</f>
        <v>0</v>
      </c>
      <c r="Q133" s="151">
        <v>0</v>
      </c>
      <c r="R133" s="151">
        <f>Q133*H133</f>
        <v>0</v>
      </c>
      <c r="S133" s="151">
        <v>0</v>
      </c>
      <c r="T133" s="152">
        <f>S133*H133</f>
        <v>0</v>
      </c>
      <c r="U133" s="30"/>
      <c r="V133" s="30"/>
      <c r="W133" s="30"/>
      <c r="X133" s="30"/>
      <c r="Y133" s="30"/>
      <c r="Z133" s="30"/>
      <c r="AA133" s="30"/>
      <c r="AB133" s="30"/>
      <c r="AC133" s="30"/>
      <c r="AD133" s="30"/>
      <c r="AE133" s="30"/>
      <c r="AR133" s="153" t="s">
        <v>843</v>
      </c>
      <c r="AT133" s="153" t="s">
        <v>139</v>
      </c>
      <c r="AU133" s="153" t="s">
        <v>87</v>
      </c>
      <c r="AY133" s="17" t="s">
        <v>136</v>
      </c>
      <c r="BE133" s="154">
        <f>IF(N133="základní",J133,0)</f>
        <v>0</v>
      </c>
      <c r="BF133" s="154">
        <f>IF(N133="snížená",J133,0)</f>
        <v>0</v>
      </c>
      <c r="BG133" s="154">
        <f>IF(N133="zákl. přenesená",J133,0)</f>
        <v>0</v>
      </c>
      <c r="BH133" s="154">
        <f>IF(N133="sníž. přenesená",J133,0)</f>
        <v>0</v>
      </c>
      <c r="BI133" s="154">
        <f>IF(N133="nulová",J133,0)</f>
        <v>0</v>
      </c>
      <c r="BJ133" s="17" t="s">
        <v>84</v>
      </c>
      <c r="BK133" s="154">
        <f>ROUND(I133*H133,2)</f>
        <v>0</v>
      </c>
      <c r="BL133" s="17" t="s">
        <v>843</v>
      </c>
      <c r="BM133" s="153" t="s">
        <v>851</v>
      </c>
    </row>
    <row r="134" spans="1:65" s="2" customFormat="1" ht="48">
      <c r="A134" s="30"/>
      <c r="B134" s="31"/>
      <c r="C134" s="30"/>
      <c r="D134" s="156" t="s">
        <v>167</v>
      </c>
      <c r="E134" s="30"/>
      <c r="F134" s="170" t="s">
        <v>852</v>
      </c>
      <c r="G134" s="30"/>
      <c r="H134" s="30"/>
      <c r="I134" s="30"/>
      <c r="J134" s="30"/>
      <c r="K134" s="30"/>
      <c r="L134" s="31"/>
      <c r="M134" s="171"/>
      <c r="N134" s="172"/>
      <c r="O134" s="56"/>
      <c r="P134" s="56"/>
      <c r="Q134" s="56"/>
      <c r="R134" s="56"/>
      <c r="S134" s="56"/>
      <c r="T134" s="57"/>
      <c r="U134" s="30"/>
      <c r="V134" s="30"/>
      <c r="W134" s="30"/>
      <c r="X134" s="30"/>
      <c r="Y134" s="30"/>
      <c r="Z134" s="30"/>
      <c r="AA134" s="30"/>
      <c r="AB134" s="30"/>
      <c r="AC134" s="30"/>
      <c r="AD134" s="30"/>
      <c r="AE134" s="30"/>
      <c r="AT134" s="17" t="s">
        <v>167</v>
      </c>
      <c r="AU134" s="17" t="s">
        <v>87</v>
      </c>
    </row>
    <row r="135" spans="1:65" s="2" customFormat="1" ht="16.5" customHeight="1">
      <c r="A135" s="30"/>
      <c r="B135" s="142"/>
      <c r="C135" s="143" t="s">
        <v>144</v>
      </c>
      <c r="D135" s="143" t="s">
        <v>139</v>
      </c>
      <c r="E135" s="144" t="s">
        <v>853</v>
      </c>
      <c r="F135" s="145" t="s">
        <v>854</v>
      </c>
      <c r="G135" s="146" t="s">
        <v>827</v>
      </c>
      <c r="H135" s="147">
        <v>1</v>
      </c>
      <c r="I135" s="148">
        <v>0</v>
      </c>
      <c r="J135" s="148">
        <f>ROUND(I135*H135,2)</f>
        <v>0</v>
      </c>
      <c r="K135" s="145" t="s">
        <v>143</v>
      </c>
      <c r="L135" s="31"/>
      <c r="M135" s="149" t="s">
        <v>1</v>
      </c>
      <c r="N135" s="150" t="s">
        <v>45</v>
      </c>
      <c r="O135" s="151">
        <v>0</v>
      </c>
      <c r="P135" s="151">
        <f>O135*H135</f>
        <v>0</v>
      </c>
      <c r="Q135" s="151">
        <v>0</v>
      </c>
      <c r="R135" s="151">
        <f>Q135*H135</f>
        <v>0</v>
      </c>
      <c r="S135" s="151">
        <v>0</v>
      </c>
      <c r="T135" s="152">
        <f>S135*H135</f>
        <v>0</v>
      </c>
      <c r="U135" s="30"/>
      <c r="V135" s="30"/>
      <c r="W135" s="30"/>
      <c r="X135" s="30"/>
      <c r="Y135" s="30"/>
      <c r="Z135" s="30"/>
      <c r="AA135" s="30"/>
      <c r="AB135" s="30"/>
      <c r="AC135" s="30"/>
      <c r="AD135" s="30"/>
      <c r="AE135" s="30"/>
      <c r="AR135" s="153" t="s">
        <v>843</v>
      </c>
      <c r="AT135" s="153" t="s">
        <v>139</v>
      </c>
      <c r="AU135" s="153" t="s">
        <v>87</v>
      </c>
      <c r="AY135" s="17" t="s">
        <v>136</v>
      </c>
      <c r="BE135" s="154">
        <f>IF(N135="základní",J135,0)</f>
        <v>0</v>
      </c>
      <c r="BF135" s="154">
        <f>IF(N135="snížená",J135,0)</f>
        <v>0</v>
      </c>
      <c r="BG135" s="154">
        <f>IF(N135="zákl. přenesená",J135,0)</f>
        <v>0</v>
      </c>
      <c r="BH135" s="154">
        <f>IF(N135="sníž. přenesená",J135,0)</f>
        <v>0</v>
      </c>
      <c r="BI135" s="154">
        <f>IF(N135="nulová",J135,0)</f>
        <v>0</v>
      </c>
      <c r="BJ135" s="17" t="s">
        <v>84</v>
      </c>
      <c r="BK135" s="154">
        <f>ROUND(I135*H135,2)</f>
        <v>0</v>
      </c>
      <c r="BL135" s="17" t="s">
        <v>843</v>
      </c>
      <c r="BM135" s="153" t="s">
        <v>855</v>
      </c>
    </row>
    <row r="136" spans="1:65" s="2" customFormat="1" ht="19.2">
      <c r="A136" s="30"/>
      <c r="B136" s="31"/>
      <c r="C136" s="30"/>
      <c r="D136" s="156" t="s">
        <v>167</v>
      </c>
      <c r="E136" s="30"/>
      <c r="F136" s="170" t="s">
        <v>856</v>
      </c>
      <c r="G136" s="30"/>
      <c r="H136" s="30"/>
      <c r="I136" s="30"/>
      <c r="J136" s="30"/>
      <c r="K136" s="30"/>
      <c r="L136" s="31"/>
      <c r="M136" s="171"/>
      <c r="N136" s="172"/>
      <c r="O136" s="56"/>
      <c r="P136" s="56"/>
      <c r="Q136" s="56"/>
      <c r="R136" s="56"/>
      <c r="S136" s="56"/>
      <c r="T136" s="57"/>
      <c r="U136" s="30"/>
      <c r="V136" s="30"/>
      <c r="W136" s="30"/>
      <c r="X136" s="30"/>
      <c r="Y136" s="30"/>
      <c r="Z136" s="30"/>
      <c r="AA136" s="30"/>
      <c r="AB136" s="30"/>
      <c r="AC136" s="30"/>
      <c r="AD136" s="30"/>
      <c r="AE136" s="30"/>
      <c r="AT136" s="17" t="s">
        <v>167</v>
      </c>
      <c r="AU136" s="17" t="s">
        <v>87</v>
      </c>
    </row>
    <row r="137" spans="1:65" s="12" customFormat="1" ht="22.8" customHeight="1">
      <c r="B137" s="130"/>
      <c r="D137" s="131" t="s">
        <v>79</v>
      </c>
      <c r="E137" s="140" t="s">
        <v>857</v>
      </c>
      <c r="F137" s="140" t="s">
        <v>858</v>
      </c>
      <c r="J137" s="141">
        <f>BK137</f>
        <v>0</v>
      </c>
      <c r="L137" s="130"/>
      <c r="M137" s="134"/>
      <c r="N137" s="135"/>
      <c r="O137" s="135"/>
      <c r="P137" s="136">
        <f>SUM(P138:P139)</f>
        <v>0</v>
      </c>
      <c r="Q137" s="135"/>
      <c r="R137" s="136">
        <f>SUM(R138:R139)</f>
        <v>0</v>
      </c>
      <c r="S137" s="135"/>
      <c r="T137" s="137">
        <f>SUM(T138:T139)</f>
        <v>0</v>
      </c>
      <c r="AR137" s="131" t="s">
        <v>162</v>
      </c>
      <c r="AT137" s="138" t="s">
        <v>79</v>
      </c>
      <c r="AU137" s="138" t="s">
        <v>84</v>
      </c>
      <c r="AY137" s="131" t="s">
        <v>136</v>
      </c>
      <c r="BK137" s="139">
        <f>SUM(BK138:BK139)</f>
        <v>0</v>
      </c>
    </row>
    <row r="138" spans="1:65" s="2" customFormat="1" ht="16.5" customHeight="1">
      <c r="A138" s="30"/>
      <c r="B138" s="142"/>
      <c r="C138" s="143" t="s">
        <v>162</v>
      </c>
      <c r="D138" s="143" t="s">
        <v>139</v>
      </c>
      <c r="E138" s="144" t="s">
        <v>859</v>
      </c>
      <c r="F138" s="145" t="s">
        <v>860</v>
      </c>
      <c r="G138" s="146" t="s">
        <v>827</v>
      </c>
      <c r="H138" s="147">
        <v>1</v>
      </c>
      <c r="I138" s="148">
        <v>0</v>
      </c>
      <c r="J138" s="148">
        <f>ROUND(I138*H138,2)</f>
        <v>0</v>
      </c>
      <c r="K138" s="145" t="s">
        <v>143</v>
      </c>
      <c r="L138" s="31"/>
      <c r="M138" s="149" t="s">
        <v>1</v>
      </c>
      <c r="N138" s="150" t="s">
        <v>45</v>
      </c>
      <c r="O138" s="151">
        <v>0</v>
      </c>
      <c r="P138" s="151">
        <f>O138*H138</f>
        <v>0</v>
      </c>
      <c r="Q138" s="151">
        <v>0</v>
      </c>
      <c r="R138" s="151">
        <f>Q138*H138</f>
        <v>0</v>
      </c>
      <c r="S138" s="151">
        <v>0</v>
      </c>
      <c r="T138" s="152">
        <f>S138*H138</f>
        <v>0</v>
      </c>
      <c r="U138" s="30"/>
      <c r="V138" s="30"/>
      <c r="W138" s="30"/>
      <c r="X138" s="30"/>
      <c r="Y138" s="30"/>
      <c r="Z138" s="30"/>
      <c r="AA138" s="30"/>
      <c r="AB138" s="30"/>
      <c r="AC138" s="30"/>
      <c r="AD138" s="30"/>
      <c r="AE138" s="30"/>
      <c r="AR138" s="153" t="s">
        <v>843</v>
      </c>
      <c r="AT138" s="153" t="s">
        <v>139</v>
      </c>
      <c r="AU138" s="153" t="s">
        <v>87</v>
      </c>
      <c r="AY138" s="17" t="s">
        <v>136</v>
      </c>
      <c r="BE138" s="154">
        <f>IF(N138="základní",J138,0)</f>
        <v>0</v>
      </c>
      <c r="BF138" s="154">
        <f>IF(N138="snížená",J138,0)</f>
        <v>0</v>
      </c>
      <c r="BG138" s="154">
        <f>IF(N138="zákl. přenesená",J138,0)</f>
        <v>0</v>
      </c>
      <c r="BH138" s="154">
        <f>IF(N138="sníž. přenesená",J138,0)</f>
        <v>0</v>
      </c>
      <c r="BI138" s="154">
        <f>IF(N138="nulová",J138,0)</f>
        <v>0</v>
      </c>
      <c r="BJ138" s="17" t="s">
        <v>84</v>
      </c>
      <c r="BK138" s="154">
        <f>ROUND(I138*H138,2)</f>
        <v>0</v>
      </c>
      <c r="BL138" s="17" t="s">
        <v>843</v>
      </c>
      <c r="BM138" s="153" t="s">
        <v>861</v>
      </c>
    </row>
    <row r="139" spans="1:65" s="2" customFormat="1" ht="105.6">
      <c r="A139" s="30"/>
      <c r="B139" s="31"/>
      <c r="C139" s="30"/>
      <c r="D139" s="156" t="s">
        <v>167</v>
      </c>
      <c r="E139" s="30"/>
      <c r="F139" s="170" t="s">
        <v>862</v>
      </c>
      <c r="G139" s="30"/>
      <c r="H139" s="30"/>
      <c r="I139" s="30"/>
      <c r="J139" s="30"/>
      <c r="K139" s="30"/>
      <c r="L139" s="31"/>
      <c r="M139" s="171"/>
      <c r="N139" s="172"/>
      <c r="O139" s="56"/>
      <c r="P139" s="56"/>
      <c r="Q139" s="56"/>
      <c r="R139" s="56"/>
      <c r="S139" s="56"/>
      <c r="T139" s="57"/>
      <c r="U139" s="30"/>
      <c r="V139" s="30"/>
      <c r="W139" s="30"/>
      <c r="X139" s="30"/>
      <c r="Y139" s="30"/>
      <c r="Z139" s="30"/>
      <c r="AA139" s="30"/>
      <c r="AB139" s="30"/>
      <c r="AC139" s="30"/>
      <c r="AD139" s="30"/>
      <c r="AE139" s="30"/>
      <c r="AT139" s="17" t="s">
        <v>167</v>
      </c>
      <c r="AU139" s="17" t="s">
        <v>87</v>
      </c>
    </row>
    <row r="140" spans="1:65" s="12" customFormat="1" ht="22.8" customHeight="1">
      <c r="B140" s="130"/>
      <c r="D140" s="131" t="s">
        <v>79</v>
      </c>
      <c r="E140" s="140" t="s">
        <v>863</v>
      </c>
      <c r="F140" s="140" t="s">
        <v>864</v>
      </c>
      <c r="J140" s="141">
        <f>BK140</f>
        <v>0</v>
      </c>
      <c r="L140" s="130"/>
      <c r="M140" s="134"/>
      <c r="N140" s="135"/>
      <c r="O140" s="135"/>
      <c r="P140" s="136">
        <f>SUM(P141:P146)</f>
        <v>0</v>
      </c>
      <c r="Q140" s="135"/>
      <c r="R140" s="136">
        <f>SUM(R141:R146)</f>
        <v>0</v>
      </c>
      <c r="S140" s="135"/>
      <c r="T140" s="137">
        <f>SUM(T141:T146)</f>
        <v>0</v>
      </c>
      <c r="AR140" s="131" t="s">
        <v>162</v>
      </c>
      <c r="AT140" s="138" t="s">
        <v>79</v>
      </c>
      <c r="AU140" s="138" t="s">
        <v>84</v>
      </c>
      <c r="AY140" s="131" t="s">
        <v>136</v>
      </c>
      <c r="BK140" s="139">
        <f>SUM(BK141:BK146)</f>
        <v>0</v>
      </c>
    </row>
    <row r="141" spans="1:65" s="2" customFormat="1" ht="16.5" customHeight="1">
      <c r="A141" s="30"/>
      <c r="B141" s="142"/>
      <c r="C141" s="143" t="s">
        <v>169</v>
      </c>
      <c r="D141" s="143" t="s">
        <v>139</v>
      </c>
      <c r="E141" s="144" t="s">
        <v>865</v>
      </c>
      <c r="F141" s="145" t="s">
        <v>866</v>
      </c>
      <c r="G141" s="146" t="s">
        <v>827</v>
      </c>
      <c r="H141" s="147">
        <v>1</v>
      </c>
      <c r="I141" s="148">
        <v>0</v>
      </c>
      <c r="J141" s="148">
        <f>ROUND(I141*H141,2)</f>
        <v>0</v>
      </c>
      <c r="K141" s="145" t="s">
        <v>143</v>
      </c>
      <c r="L141" s="31"/>
      <c r="M141" s="149" t="s">
        <v>1</v>
      </c>
      <c r="N141" s="150" t="s">
        <v>45</v>
      </c>
      <c r="O141" s="151">
        <v>0</v>
      </c>
      <c r="P141" s="151">
        <f>O141*H141</f>
        <v>0</v>
      </c>
      <c r="Q141" s="151">
        <v>0</v>
      </c>
      <c r="R141" s="151">
        <f>Q141*H141</f>
        <v>0</v>
      </c>
      <c r="S141" s="151">
        <v>0</v>
      </c>
      <c r="T141" s="152">
        <f>S141*H141</f>
        <v>0</v>
      </c>
      <c r="U141" s="30"/>
      <c r="V141" s="30"/>
      <c r="W141" s="30"/>
      <c r="X141" s="30"/>
      <c r="Y141" s="30"/>
      <c r="Z141" s="30"/>
      <c r="AA141" s="30"/>
      <c r="AB141" s="30"/>
      <c r="AC141" s="30"/>
      <c r="AD141" s="30"/>
      <c r="AE141" s="30"/>
      <c r="AR141" s="153" t="s">
        <v>843</v>
      </c>
      <c r="AT141" s="153" t="s">
        <v>139</v>
      </c>
      <c r="AU141" s="153" t="s">
        <v>87</v>
      </c>
      <c r="AY141" s="17" t="s">
        <v>136</v>
      </c>
      <c r="BE141" s="154">
        <f>IF(N141="základní",J141,0)</f>
        <v>0</v>
      </c>
      <c r="BF141" s="154">
        <f>IF(N141="snížená",J141,0)</f>
        <v>0</v>
      </c>
      <c r="BG141" s="154">
        <f>IF(N141="zákl. přenesená",J141,0)</f>
        <v>0</v>
      </c>
      <c r="BH141" s="154">
        <f>IF(N141="sníž. přenesená",J141,0)</f>
        <v>0</v>
      </c>
      <c r="BI141" s="154">
        <f>IF(N141="nulová",J141,0)</f>
        <v>0</v>
      </c>
      <c r="BJ141" s="17" t="s">
        <v>84</v>
      </c>
      <c r="BK141" s="154">
        <f>ROUND(I141*H141,2)</f>
        <v>0</v>
      </c>
      <c r="BL141" s="17" t="s">
        <v>843</v>
      </c>
      <c r="BM141" s="153" t="s">
        <v>867</v>
      </c>
    </row>
    <row r="142" spans="1:65" s="2" customFormat="1" ht="76.8">
      <c r="A142" s="30"/>
      <c r="B142" s="31"/>
      <c r="C142" s="30"/>
      <c r="D142" s="156" t="s">
        <v>167</v>
      </c>
      <c r="E142" s="30"/>
      <c r="F142" s="170" t="s">
        <v>868</v>
      </c>
      <c r="G142" s="30"/>
      <c r="H142" s="30"/>
      <c r="I142" s="30"/>
      <c r="J142" s="30"/>
      <c r="K142" s="30"/>
      <c r="L142" s="31"/>
      <c r="M142" s="171"/>
      <c r="N142" s="172"/>
      <c r="O142" s="56"/>
      <c r="P142" s="56"/>
      <c r="Q142" s="56"/>
      <c r="R142" s="56"/>
      <c r="S142" s="56"/>
      <c r="T142" s="57"/>
      <c r="U142" s="30"/>
      <c r="V142" s="30"/>
      <c r="W142" s="30"/>
      <c r="X142" s="30"/>
      <c r="Y142" s="30"/>
      <c r="Z142" s="30"/>
      <c r="AA142" s="30"/>
      <c r="AB142" s="30"/>
      <c r="AC142" s="30"/>
      <c r="AD142" s="30"/>
      <c r="AE142" s="30"/>
      <c r="AT142" s="17" t="s">
        <v>167</v>
      </c>
      <c r="AU142" s="17" t="s">
        <v>87</v>
      </c>
    </row>
    <row r="143" spans="1:65" s="2" customFormat="1" ht="16.5" customHeight="1">
      <c r="A143" s="30"/>
      <c r="B143" s="142"/>
      <c r="C143" s="143" t="s">
        <v>173</v>
      </c>
      <c r="D143" s="143" t="s">
        <v>139</v>
      </c>
      <c r="E143" s="144" t="s">
        <v>869</v>
      </c>
      <c r="F143" s="145" t="s">
        <v>870</v>
      </c>
      <c r="G143" s="146" t="s">
        <v>827</v>
      </c>
      <c r="H143" s="147">
        <v>1</v>
      </c>
      <c r="I143" s="148">
        <v>0</v>
      </c>
      <c r="J143" s="148">
        <f>ROUND(I143*H143,2)</f>
        <v>0</v>
      </c>
      <c r="K143" s="145" t="s">
        <v>143</v>
      </c>
      <c r="L143" s="31"/>
      <c r="M143" s="149" t="s">
        <v>1</v>
      </c>
      <c r="N143" s="150" t="s">
        <v>45</v>
      </c>
      <c r="O143" s="151">
        <v>0</v>
      </c>
      <c r="P143" s="151">
        <f>O143*H143</f>
        <v>0</v>
      </c>
      <c r="Q143" s="151">
        <v>0</v>
      </c>
      <c r="R143" s="151">
        <f>Q143*H143</f>
        <v>0</v>
      </c>
      <c r="S143" s="151">
        <v>0</v>
      </c>
      <c r="T143" s="152">
        <f>S143*H143</f>
        <v>0</v>
      </c>
      <c r="U143" s="30"/>
      <c r="V143" s="30"/>
      <c r="W143" s="30"/>
      <c r="X143" s="30"/>
      <c r="Y143" s="30"/>
      <c r="Z143" s="30"/>
      <c r="AA143" s="30"/>
      <c r="AB143" s="30"/>
      <c r="AC143" s="30"/>
      <c r="AD143" s="30"/>
      <c r="AE143" s="30"/>
      <c r="AR143" s="153" t="s">
        <v>843</v>
      </c>
      <c r="AT143" s="153" t="s">
        <v>139</v>
      </c>
      <c r="AU143" s="153" t="s">
        <v>87</v>
      </c>
      <c r="AY143" s="17" t="s">
        <v>136</v>
      </c>
      <c r="BE143" s="154">
        <f>IF(N143="základní",J143,0)</f>
        <v>0</v>
      </c>
      <c r="BF143" s="154">
        <f>IF(N143="snížená",J143,0)</f>
        <v>0</v>
      </c>
      <c r="BG143" s="154">
        <f>IF(N143="zákl. přenesená",J143,0)</f>
        <v>0</v>
      </c>
      <c r="BH143" s="154">
        <f>IF(N143="sníž. přenesená",J143,0)</f>
        <v>0</v>
      </c>
      <c r="BI143" s="154">
        <f>IF(N143="nulová",J143,0)</f>
        <v>0</v>
      </c>
      <c r="BJ143" s="17" t="s">
        <v>84</v>
      </c>
      <c r="BK143" s="154">
        <f>ROUND(I143*H143,2)</f>
        <v>0</v>
      </c>
      <c r="BL143" s="17" t="s">
        <v>843</v>
      </c>
      <c r="BM143" s="153" t="s">
        <v>871</v>
      </c>
    </row>
    <row r="144" spans="1:65" s="2" customFormat="1" ht="19.2">
      <c r="A144" s="30"/>
      <c r="B144" s="31"/>
      <c r="C144" s="30"/>
      <c r="D144" s="156" t="s">
        <v>167</v>
      </c>
      <c r="E144" s="30"/>
      <c r="F144" s="170" t="s">
        <v>872</v>
      </c>
      <c r="G144" s="30"/>
      <c r="H144" s="30"/>
      <c r="I144" s="30"/>
      <c r="J144" s="30"/>
      <c r="K144" s="30"/>
      <c r="L144" s="31"/>
      <c r="M144" s="171"/>
      <c r="N144" s="172"/>
      <c r="O144" s="56"/>
      <c r="P144" s="56"/>
      <c r="Q144" s="56"/>
      <c r="R144" s="56"/>
      <c r="S144" s="56"/>
      <c r="T144" s="57"/>
      <c r="U144" s="30"/>
      <c r="V144" s="30"/>
      <c r="W144" s="30"/>
      <c r="X144" s="30"/>
      <c r="Y144" s="30"/>
      <c r="Z144" s="30"/>
      <c r="AA144" s="30"/>
      <c r="AB144" s="30"/>
      <c r="AC144" s="30"/>
      <c r="AD144" s="30"/>
      <c r="AE144" s="30"/>
      <c r="AT144" s="17" t="s">
        <v>167</v>
      </c>
      <c r="AU144" s="17" t="s">
        <v>87</v>
      </c>
    </row>
    <row r="145" spans="1:65" s="2" customFormat="1" ht="16.5" customHeight="1">
      <c r="A145" s="30"/>
      <c r="B145" s="142"/>
      <c r="C145" s="143" t="s">
        <v>178</v>
      </c>
      <c r="D145" s="143" t="s">
        <v>139</v>
      </c>
      <c r="E145" s="144" t="s">
        <v>873</v>
      </c>
      <c r="F145" s="145" t="s">
        <v>874</v>
      </c>
      <c r="G145" s="146" t="s">
        <v>827</v>
      </c>
      <c r="H145" s="147">
        <v>1</v>
      </c>
      <c r="I145" s="148">
        <v>0</v>
      </c>
      <c r="J145" s="148">
        <f>ROUND(I145*H145,2)</f>
        <v>0</v>
      </c>
      <c r="K145" s="145" t="s">
        <v>143</v>
      </c>
      <c r="L145" s="31"/>
      <c r="M145" s="149" t="s">
        <v>1</v>
      </c>
      <c r="N145" s="150" t="s">
        <v>45</v>
      </c>
      <c r="O145" s="151">
        <v>0</v>
      </c>
      <c r="P145" s="151">
        <f>O145*H145</f>
        <v>0</v>
      </c>
      <c r="Q145" s="151">
        <v>0</v>
      </c>
      <c r="R145" s="151">
        <f>Q145*H145</f>
        <v>0</v>
      </c>
      <c r="S145" s="151">
        <v>0</v>
      </c>
      <c r="T145" s="152">
        <f>S145*H145</f>
        <v>0</v>
      </c>
      <c r="U145" s="30"/>
      <c r="V145" s="30"/>
      <c r="W145" s="30"/>
      <c r="X145" s="30"/>
      <c r="Y145" s="30"/>
      <c r="Z145" s="30"/>
      <c r="AA145" s="30"/>
      <c r="AB145" s="30"/>
      <c r="AC145" s="30"/>
      <c r="AD145" s="30"/>
      <c r="AE145" s="30"/>
      <c r="AR145" s="153" t="s">
        <v>843</v>
      </c>
      <c r="AT145" s="153" t="s">
        <v>139</v>
      </c>
      <c r="AU145" s="153" t="s">
        <v>87</v>
      </c>
      <c r="AY145" s="17" t="s">
        <v>136</v>
      </c>
      <c r="BE145" s="154">
        <f>IF(N145="základní",J145,0)</f>
        <v>0</v>
      </c>
      <c r="BF145" s="154">
        <f>IF(N145="snížená",J145,0)</f>
        <v>0</v>
      </c>
      <c r="BG145" s="154">
        <f>IF(N145="zákl. přenesená",J145,0)</f>
        <v>0</v>
      </c>
      <c r="BH145" s="154">
        <f>IF(N145="sníž. přenesená",J145,0)</f>
        <v>0</v>
      </c>
      <c r="BI145" s="154">
        <f>IF(N145="nulová",J145,0)</f>
        <v>0</v>
      </c>
      <c r="BJ145" s="17" t="s">
        <v>84</v>
      </c>
      <c r="BK145" s="154">
        <f>ROUND(I145*H145,2)</f>
        <v>0</v>
      </c>
      <c r="BL145" s="17" t="s">
        <v>843</v>
      </c>
      <c r="BM145" s="153" t="s">
        <v>875</v>
      </c>
    </row>
    <row r="146" spans="1:65" s="2" customFormat="1" ht="28.8">
      <c r="A146" s="30"/>
      <c r="B146" s="31"/>
      <c r="C146" s="30"/>
      <c r="D146" s="156" t="s">
        <v>167</v>
      </c>
      <c r="E146" s="30"/>
      <c r="F146" s="170" t="s">
        <v>876</v>
      </c>
      <c r="G146" s="30"/>
      <c r="H146" s="30"/>
      <c r="I146" s="30"/>
      <c r="J146" s="30"/>
      <c r="K146" s="30"/>
      <c r="L146" s="31"/>
      <c r="M146" s="171"/>
      <c r="N146" s="172"/>
      <c r="O146" s="56"/>
      <c r="P146" s="56"/>
      <c r="Q146" s="56"/>
      <c r="R146" s="56"/>
      <c r="S146" s="56"/>
      <c r="T146" s="57"/>
      <c r="U146" s="30"/>
      <c r="V146" s="30"/>
      <c r="W146" s="30"/>
      <c r="X146" s="30"/>
      <c r="Y146" s="30"/>
      <c r="Z146" s="30"/>
      <c r="AA146" s="30"/>
      <c r="AB146" s="30"/>
      <c r="AC146" s="30"/>
      <c r="AD146" s="30"/>
      <c r="AE146" s="30"/>
      <c r="AT146" s="17" t="s">
        <v>167</v>
      </c>
      <c r="AU146" s="17" t="s">
        <v>87</v>
      </c>
    </row>
    <row r="147" spans="1:65" s="12" customFormat="1" ht="22.8" customHeight="1">
      <c r="B147" s="130"/>
      <c r="D147" s="131" t="s">
        <v>79</v>
      </c>
      <c r="E147" s="140" t="s">
        <v>877</v>
      </c>
      <c r="F147" s="140" t="s">
        <v>878</v>
      </c>
      <c r="J147" s="141">
        <f>BK147</f>
        <v>0</v>
      </c>
      <c r="L147" s="130"/>
      <c r="M147" s="134"/>
      <c r="N147" s="135"/>
      <c r="O147" s="135"/>
      <c r="P147" s="136">
        <f>SUM(P148:P151)</f>
        <v>0</v>
      </c>
      <c r="Q147" s="135"/>
      <c r="R147" s="136">
        <f>SUM(R148:R151)</f>
        <v>0</v>
      </c>
      <c r="S147" s="135"/>
      <c r="T147" s="137">
        <f>SUM(T148:T151)</f>
        <v>0</v>
      </c>
      <c r="AR147" s="131" t="s">
        <v>162</v>
      </c>
      <c r="AT147" s="138" t="s">
        <v>79</v>
      </c>
      <c r="AU147" s="138" t="s">
        <v>84</v>
      </c>
      <c r="AY147" s="131" t="s">
        <v>136</v>
      </c>
      <c r="BK147" s="139">
        <f>SUM(BK148:BK151)</f>
        <v>0</v>
      </c>
    </row>
    <row r="148" spans="1:65" s="2" customFormat="1" ht="16.5" customHeight="1">
      <c r="A148" s="30"/>
      <c r="B148" s="142"/>
      <c r="C148" s="143" t="s">
        <v>137</v>
      </c>
      <c r="D148" s="143" t="s">
        <v>139</v>
      </c>
      <c r="E148" s="144" t="s">
        <v>879</v>
      </c>
      <c r="F148" s="145" t="s">
        <v>880</v>
      </c>
      <c r="G148" s="146" t="s">
        <v>827</v>
      </c>
      <c r="H148" s="147">
        <v>1</v>
      </c>
      <c r="I148" s="148">
        <v>0</v>
      </c>
      <c r="J148" s="148">
        <f>ROUND(I148*H148,2)</f>
        <v>0</v>
      </c>
      <c r="K148" s="145" t="s">
        <v>143</v>
      </c>
      <c r="L148" s="31"/>
      <c r="M148" s="149" t="s">
        <v>1</v>
      </c>
      <c r="N148" s="150" t="s">
        <v>45</v>
      </c>
      <c r="O148" s="151">
        <v>0</v>
      </c>
      <c r="P148" s="151">
        <f>O148*H148</f>
        <v>0</v>
      </c>
      <c r="Q148" s="151">
        <v>0</v>
      </c>
      <c r="R148" s="151">
        <f>Q148*H148</f>
        <v>0</v>
      </c>
      <c r="S148" s="151">
        <v>0</v>
      </c>
      <c r="T148" s="152">
        <f>S148*H148</f>
        <v>0</v>
      </c>
      <c r="U148" s="30"/>
      <c r="V148" s="30"/>
      <c r="W148" s="30"/>
      <c r="X148" s="30"/>
      <c r="Y148" s="30"/>
      <c r="Z148" s="30"/>
      <c r="AA148" s="30"/>
      <c r="AB148" s="30"/>
      <c r="AC148" s="30"/>
      <c r="AD148" s="30"/>
      <c r="AE148" s="30"/>
      <c r="AR148" s="153" t="s">
        <v>843</v>
      </c>
      <c r="AT148" s="153" t="s">
        <v>139</v>
      </c>
      <c r="AU148" s="153" t="s">
        <v>87</v>
      </c>
      <c r="AY148" s="17" t="s">
        <v>136</v>
      </c>
      <c r="BE148" s="154">
        <f>IF(N148="základní",J148,0)</f>
        <v>0</v>
      </c>
      <c r="BF148" s="154">
        <f>IF(N148="snížená",J148,0)</f>
        <v>0</v>
      </c>
      <c r="BG148" s="154">
        <f>IF(N148="zákl. přenesená",J148,0)</f>
        <v>0</v>
      </c>
      <c r="BH148" s="154">
        <f>IF(N148="sníž. přenesená",J148,0)</f>
        <v>0</v>
      </c>
      <c r="BI148" s="154">
        <f>IF(N148="nulová",J148,0)</f>
        <v>0</v>
      </c>
      <c r="BJ148" s="17" t="s">
        <v>84</v>
      </c>
      <c r="BK148" s="154">
        <f>ROUND(I148*H148,2)</f>
        <v>0</v>
      </c>
      <c r="BL148" s="17" t="s">
        <v>843</v>
      </c>
      <c r="BM148" s="153" t="s">
        <v>881</v>
      </c>
    </row>
    <row r="149" spans="1:65" s="2" customFormat="1" ht="28.8">
      <c r="A149" s="30"/>
      <c r="B149" s="31"/>
      <c r="C149" s="30"/>
      <c r="D149" s="156" t="s">
        <v>167</v>
      </c>
      <c r="E149" s="30"/>
      <c r="F149" s="170" t="s">
        <v>882</v>
      </c>
      <c r="G149" s="30"/>
      <c r="H149" s="30"/>
      <c r="I149" s="30"/>
      <c r="J149" s="30"/>
      <c r="K149" s="30"/>
      <c r="L149" s="31"/>
      <c r="M149" s="171"/>
      <c r="N149" s="172"/>
      <c r="O149" s="56"/>
      <c r="P149" s="56"/>
      <c r="Q149" s="56"/>
      <c r="R149" s="56"/>
      <c r="S149" s="56"/>
      <c r="T149" s="57"/>
      <c r="U149" s="30"/>
      <c r="V149" s="30"/>
      <c r="W149" s="30"/>
      <c r="X149" s="30"/>
      <c r="Y149" s="30"/>
      <c r="Z149" s="30"/>
      <c r="AA149" s="30"/>
      <c r="AB149" s="30"/>
      <c r="AC149" s="30"/>
      <c r="AD149" s="30"/>
      <c r="AE149" s="30"/>
      <c r="AT149" s="17" t="s">
        <v>167</v>
      </c>
      <c r="AU149" s="17" t="s">
        <v>87</v>
      </c>
    </row>
    <row r="150" spans="1:65" s="2" customFormat="1" ht="16.5" customHeight="1">
      <c r="A150" s="30"/>
      <c r="B150" s="142"/>
      <c r="C150" s="143" t="s">
        <v>191</v>
      </c>
      <c r="D150" s="143" t="s">
        <v>139</v>
      </c>
      <c r="E150" s="144" t="s">
        <v>883</v>
      </c>
      <c r="F150" s="145" t="s">
        <v>884</v>
      </c>
      <c r="G150" s="146" t="s">
        <v>827</v>
      </c>
      <c r="H150" s="147">
        <v>1</v>
      </c>
      <c r="I150" s="148">
        <v>0</v>
      </c>
      <c r="J150" s="148">
        <f>ROUND(I150*H150,2)</f>
        <v>0</v>
      </c>
      <c r="K150" s="145" t="s">
        <v>143</v>
      </c>
      <c r="L150" s="31"/>
      <c r="M150" s="149" t="s">
        <v>1</v>
      </c>
      <c r="N150" s="150" t="s">
        <v>45</v>
      </c>
      <c r="O150" s="151">
        <v>0</v>
      </c>
      <c r="P150" s="151">
        <f>O150*H150</f>
        <v>0</v>
      </c>
      <c r="Q150" s="151">
        <v>0</v>
      </c>
      <c r="R150" s="151">
        <f>Q150*H150</f>
        <v>0</v>
      </c>
      <c r="S150" s="151">
        <v>0</v>
      </c>
      <c r="T150" s="152">
        <f>S150*H150</f>
        <v>0</v>
      </c>
      <c r="U150" s="30"/>
      <c r="V150" s="30"/>
      <c r="W150" s="30"/>
      <c r="X150" s="30"/>
      <c r="Y150" s="30"/>
      <c r="Z150" s="30"/>
      <c r="AA150" s="30"/>
      <c r="AB150" s="30"/>
      <c r="AC150" s="30"/>
      <c r="AD150" s="30"/>
      <c r="AE150" s="30"/>
      <c r="AR150" s="153" t="s">
        <v>843</v>
      </c>
      <c r="AT150" s="153" t="s">
        <v>139</v>
      </c>
      <c r="AU150" s="153" t="s">
        <v>87</v>
      </c>
      <c r="AY150" s="17" t="s">
        <v>136</v>
      </c>
      <c r="BE150" s="154">
        <f>IF(N150="základní",J150,0)</f>
        <v>0</v>
      </c>
      <c r="BF150" s="154">
        <f>IF(N150="snížená",J150,0)</f>
        <v>0</v>
      </c>
      <c r="BG150" s="154">
        <f>IF(N150="zákl. přenesená",J150,0)</f>
        <v>0</v>
      </c>
      <c r="BH150" s="154">
        <f>IF(N150="sníž. přenesená",J150,0)</f>
        <v>0</v>
      </c>
      <c r="BI150" s="154">
        <f>IF(N150="nulová",J150,0)</f>
        <v>0</v>
      </c>
      <c r="BJ150" s="17" t="s">
        <v>84</v>
      </c>
      <c r="BK150" s="154">
        <f>ROUND(I150*H150,2)</f>
        <v>0</v>
      </c>
      <c r="BL150" s="17" t="s">
        <v>843</v>
      </c>
      <c r="BM150" s="153" t="s">
        <v>885</v>
      </c>
    </row>
    <row r="151" spans="1:65" s="2" customFormat="1" ht="28.8">
      <c r="A151" s="30"/>
      <c r="B151" s="31"/>
      <c r="C151" s="30"/>
      <c r="D151" s="156" t="s">
        <v>167</v>
      </c>
      <c r="E151" s="30"/>
      <c r="F151" s="170" t="s">
        <v>886</v>
      </c>
      <c r="G151" s="30"/>
      <c r="H151" s="30"/>
      <c r="I151" s="30"/>
      <c r="J151" s="30"/>
      <c r="K151" s="30"/>
      <c r="L151" s="31"/>
      <c r="M151" s="171"/>
      <c r="N151" s="172"/>
      <c r="O151" s="56"/>
      <c r="P151" s="56"/>
      <c r="Q151" s="56"/>
      <c r="R151" s="56"/>
      <c r="S151" s="56"/>
      <c r="T151" s="57"/>
      <c r="U151" s="30"/>
      <c r="V151" s="30"/>
      <c r="W151" s="30"/>
      <c r="X151" s="30"/>
      <c r="Y151" s="30"/>
      <c r="Z151" s="30"/>
      <c r="AA151" s="30"/>
      <c r="AB151" s="30"/>
      <c r="AC151" s="30"/>
      <c r="AD151" s="30"/>
      <c r="AE151" s="30"/>
      <c r="AT151" s="17" t="s">
        <v>167</v>
      </c>
      <c r="AU151" s="17" t="s">
        <v>87</v>
      </c>
    </row>
    <row r="152" spans="1:65" s="12" customFormat="1" ht="22.8" customHeight="1">
      <c r="B152" s="130"/>
      <c r="D152" s="131" t="s">
        <v>79</v>
      </c>
      <c r="E152" s="140" t="s">
        <v>887</v>
      </c>
      <c r="F152" s="140" t="s">
        <v>888</v>
      </c>
      <c r="J152" s="141">
        <f>BK152</f>
        <v>0</v>
      </c>
      <c r="L152" s="130"/>
      <c r="M152" s="134"/>
      <c r="N152" s="135"/>
      <c r="O152" s="135"/>
      <c r="P152" s="136">
        <f>SUM(P153:P155)</f>
        <v>0</v>
      </c>
      <c r="Q152" s="135"/>
      <c r="R152" s="136">
        <f>SUM(R153:R155)</f>
        <v>0</v>
      </c>
      <c r="S152" s="135"/>
      <c r="T152" s="137">
        <f>SUM(T153:T155)</f>
        <v>0</v>
      </c>
      <c r="AR152" s="131" t="s">
        <v>162</v>
      </c>
      <c r="AT152" s="138" t="s">
        <v>79</v>
      </c>
      <c r="AU152" s="138" t="s">
        <v>84</v>
      </c>
      <c r="AY152" s="131" t="s">
        <v>136</v>
      </c>
      <c r="BK152" s="139">
        <f>SUM(BK153:BK155)</f>
        <v>0</v>
      </c>
    </row>
    <row r="153" spans="1:65" s="2" customFormat="1" ht="16.5" customHeight="1">
      <c r="A153" s="30"/>
      <c r="B153" s="142"/>
      <c r="C153" s="143" t="s">
        <v>198</v>
      </c>
      <c r="D153" s="143" t="s">
        <v>139</v>
      </c>
      <c r="E153" s="144" t="s">
        <v>889</v>
      </c>
      <c r="F153" s="145" t="s">
        <v>890</v>
      </c>
      <c r="G153" s="146" t="s">
        <v>827</v>
      </c>
      <c r="H153" s="147">
        <v>1</v>
      </c>
      <c r="I153" s="148">
        <v>0</v>
      </c>
      <c r="J153" s="148">
        <f>ROUND(I153*H153,2)</f>
        <v>0</v>
      </c>
      <c r="K153" s="145" t="s">
        <v>143</v>
      </c>
      <c r="L153" s="31"/>
      <c r="M153" s="149" t="s">
        <v>1</v>
      </c>
      <c r="N153" s="150" t="s">
        <v>45</v>
      </c>
      <c r="O153" s="151">
        <v>0</v>
      </c>
      <c r="P153" s="151">
        <f>O153*H153</f>
        <v>0</v>
      </c>
      <c r="Q153" s="151">
        <v>0</v>
      </c>
      <c r="R153" s="151">
        <f>Q153*H153</f>
        <v>0</v>
      </c>
      <c r="S153" s="151">
        <v>0</v>
      </c>
      <c r="T153" s="152">
        <f>S153*H153</f>
        <v>0</v>
      </c>
      <c r="U153" s="30"/>
      <c r="V153" s="30"/>
      <c r="W153" s="30"/>
      <c r="X153" s="30"/>
      <c r="Y153" s="30"/>
      <c r="Z153" s="30"/>
      <c r="AA153" s="30"/>
      <c r="AB153" s="30"/>
      <c r="AC153" s="30"/>
      <c r="AD153" s="30"/>
      <c r="AE153" s="30"/>
      <c r="AR153" s="153" t="s">
        <v>843</v>
      </c>
      <c r="AT153" s="153" t="s">
        <v>139</v>
      </c>
      <c r="AU153" s="153" t="s">
        <v>87</v>
      </c>
      <c r="AY153" s="17" t="s">
        <v>136</v>
      </c>
      <c r="BE153" s="154">
        <f>IF(N153="základní",J153,0)</f>
        <v>0</v>
      </c>
      <c r="BF153" s="154">
        <f>IF(N153="snížená",J153,0)</f>
        <v>0</v>
      </c>
      <c r="BG153" s="154">
        <f>IF(N153="zákl. přenesená",J153,0)</f>
        <v>0</v>
      </c>
      <c r="BH153" s="154">
        <f>IF(N153="sníž. přenesená",J153,0)</f>
        <v>0</v>
      </c>
      <c r="BI153" s="154">
        <f>IF(N153="nulová",J153,0)</f>
        <v>0</v>
      </c>
      <c r="BJ153" s="17" t="s">
        <v>84</v>
      </c>
      <c r="BK153" s="154">
        <f>ROUND(I153*H153,2)</f>
        <v>0</v>
      </c>
      <c r="BL153" s="17" t="s">
        <v>843</v>
      </c>
      <c r="BM153" s="153" t="s">
        <v>891</v>
      </c>
    </row>
    <row r="154" spans="1:65" s="2" customFormat="1" ht="38.4">
      <c r="A154" s="30"/>
      <c r="B154" s="31"/>
      <c r="C154" s="30"/>
      <c r="D154" s="156" t="s">
        <v>167</v>
      </c>
      <c r="E154" s="30"/>
      <c r="F154" s="170" t="s">
        <v>892</v>
      </c>
      <c r="G154" s="30"/>
      <c r="H154" s="30"/>
      <c r="I154" s="30"/>
      <c r="J154" s="30"/>
      <c r="K154" s="30"/>
      <c r="L154" s="31"/>
      <c r="M154" s="171"/>
      <c r="N154" s="172"/>
      <c r="O154" s="56"/>
      <c r="P154" s="56"/>
      <c r="Q154" s="56"/>
      <c r="R154" s="56"/>
      <c r="S154" s="56"/>
      <c r="T154" s="57"/>
      <c r="U154" s="30"/>
      <c r="V154" s="30"/>
      <c r="W154" s="30"/>
      <c r="X154" s="30"/>
      <c r="Y154" s="30"/>
      <c r="Z154" s="30"/>
      <c r="AA154" s="30"/>
      <c r="AB154" s="30"/>
      <c r="AC154" s="30"/>
      <c r="AD154" s="30"/>
      <c r="AE154" s="30"/>
      <c r="AT154" s="17" t="s">
        <v>167</v>
      </c>
      <c r="AU154" s="17" t="s">
        <v>87</v>
      </c>
    </row>
    <row r="155" spans="1:65" s="2" customFormat="1" ht="16.5" customHeight="1">
      <c r="A155" s="30"/>
      <c r="B155" s="142"/>
      <c r="C155" s="143" t="s">
        <v>203</v>
      </c>
      <c r="D155" s="143" t="s">
        <v>139</v>
      </c>
      <c r="E155" s="144" t="s">
        <v>893</v>
      </c>
      <c r="F155" s="145" t="s">
        <v>894</v>
      </c>
      <c r="G155" s="146" t="s">
        <v>827</v>
      </c>
      <c r="H155" s="147">
        <v>1</v>
      </c>
      <c r="I155" s="148">
        <v>0</v>
      </c>
      <c r="J155" s="148">
        <f>ROUND(I155*H155,2)</f>
        <v>0</v>
      </c>
      <c r="K155" s="145" t="s">
        <v>143</v>
      </c>
      <c r="L155" s="31"/>
      <c r="M155" s="149" t="s">
        <v>1</v>
      </c>
      <c r="N155" s="150" t="s">
        <v>45</v>
      </c>
      <c r="O155" s="151">
        <v>0</v>
      </c>
      <c r="P155" s="151">
        <f>O155*H155</f>
        <v>0</v>
      </c>
      <c r="Q155" s="151">
        <v>0</v>
      </c>
      <c r="R155" s="151">
        <f>Q155*H155</f>
        <v>0</v>
      </c>
      <c r="S155" s="151">
        <v>0</v>
      </c>
      <c r="T155" s="152">
        <f>S155*H155</f>
        <v>0</v>
      </c>
      <c r="U155" s="30"/>
      <c r="V155" s="30"/>
      <c r="W155" s="30"/>
      <c r="X155" s="30"/>
      <c r="Y155" s="30"/>
      <c r="Z155" s="30"/>
      <c r="AA155" s="30"/>
      <c r="AB155" s="30"/>
      <c r="AC155" s="30"/>
      <c r="AD155" s="30"/>
      <c r="AE155" s="30"/>
      <c r="AR155" s="153" t="s">
        <v>843</v>
      </c>
      <c r="AT155" s="153" t="s">
        <v>139</v>
      </c>
      <c r="AU155" s="153" t="s">
        <v>87</v>
      </c>
      <c r="AY155" s="17" t="s">
        <v>136</v>
      </c>
      <c r="BE155" s="154">
        <f>IF(N155="základní",J155,0)</f>
        <v>0</v>
      </c>
      <c r="BF155" s="154">
        <f>IF(N155="snížená",J155,0)</f>
        <v>0</v>
      </c>
      <c r="BG155" s="154">
        <f>IF(N155="zákl. přenesená",J155,0)</f>
        <v>0</v>
      </c>
      <c r="BH155" s="154">
        <f>IF(N155="sníž. přenesená",J155,0)</f>
        <v>0</v>
      </c>
      <c r="BI155" s="154">
        <f>IF(N155="nulová",J155,0)</f>
        <v>0</v>
      </c>
      <c r="BJ155" s="17" t="s">
        <v>84</v>
      </c>
      <c r="BK155" s="154">
        <f>ROUND(I155*H155,2)</f>
        <v>0</v>
      </c>
      <c r="BL155" s="17" t="s">
        <v>843</v>
      </c>
      <c r="BM155" s="153" t="s">
        <v>895</v>
      </c>
    </row>
    <row r="156" spans="1:65" s="12" customFormat="1" ht="22.8" customHeight="1">
      <c r="B156" s="130"/>
      <c r="D156" s="131" t="s">
        <v>79</v>
      </c>
      <c r="E156" s="140" t="s">
        <v>896</v>
      </c>
      <c r="F156" s="140" t="s">
        <v>897</v>
      </c>
      <c r="J156" s="141">
        <f>BK156</f>
        <v>0</v>
      </c>
      <c r="L156" s="130"/>
      <c r="M156" s="134"/>
      <c r="N156" s="135"/>
      <c r="O156" s="135"/>
      <c r="P156" s="136">
        <f>SUM(P157:P158)</f>
        <v>0</v>
      </c>
      <c r="Q156" s="135"/>
      <c r="R156" s="136">
        <f>SUM(R157:R158)</f>
        <v>0</v>
      </c>
      <c r="S156" s="135"/>
      <c r="T156" s="137">
        <f>SUM(T157:T158)</f>
        <v>0</v>
      </c>
      <c r="AR156" s="131" t="s">
        <v>162</v>
      </c>
      <c r="AT156" s="138" t="s">
        <v>79</v>
      </c>
      <c r="AU156" s="138" t="s">
        <v>84</v>
      </c>
      <c r="AY156" s="131" t="s">
        <v>136</v>
      </c>
      <c r="BK156" s="139">
        <f>SUM(BK157:BK158)</f>
        <v>0</v>
      </c>
    </row>
    <row r="157" spans="1:65" s="2" customFormat="1" ht="16.5" customHeight="1">
      <c r="A157" s="30"/>
      <c r="B157" s="142"/>
      <c r="C157" s="143" t="s">
        <v>207</v>
      </c>
      <c r="D157" s="143" t="s">
        <v>139</v>
      </c>
      <c r="E157" s="144" t="s">
        <v>898</v>
      </c>
      <c r="F157" s="145" t="s">
        <v>897</v>
      </c>
      <c r="G157" s="146" t="s">
        <v>827</v>
      </c>
      <c r="H157" s="147">
        <v>1</v>
      </c>
      <c r="I157" s="148">
        <v>0</v>
      </c>
      <c r="J157" s="148">
        <f>ROUND(I157*H157,2)</f>
        <v>0</v>
      </c>
      <c r="K157" s="145" t="s">
        <v>143</v>
      </c>
      <c r="L157" s="31"/>
      <c r="M157" s="149" t="s">
        <v>1</v>
      </c>
      <c r="N157" s="150" t="s">
        <v>45</v>
      </c>
      <c r="O157" s="151">
        <v>0</v>
      </c>
      <c r="P157" s="151">
        <f>O157*H157</f>
        <v>0</v>
      </c>
      <c r="Q157" s="151">
        <v>0</v>
      </c>
      <c r="R157" s="151">
        <f>Q157*H157</f>
        <v>0</v>
      </c>
      <c r="S157" s="151">
        <v>0</v>
      </c>
      <c r="T157" s="152">
        <f>S157*H157</f>
        <v>0</v>
      </c>
      <c r="U157" s="30"/>
      <c r="V157" s="30"/>
      <c r="W157" s="30"/>
      <c r="X157" s="30"/>
      <c r="Y157" s="30"/>
      <c r="Z157" s="30"/>
      <c r="AA157" s="30"/>
      <c r="AB157" s="30"/>
      <c r="AC157" s="30"/>
      <c r="AD157" s="30"/>
      <c r="AE157" s="30"/>
      <c r="AR157" s="153" t="s">
        <v>843</v>
      </c>
      <c r="AT157" s="153" t="s">
        <v>139</v>
      </c>
      <c r="AU157" s="153" t="s">
        <v>87</v>
      </c>
      <c r="AY157" s="17" t="s">
        <v>136</v>
      </c>
      <c r="BE157" s="154">
        <f>IF(N157="základní",J157,0)</f>
        <v>0</v>
      </c>
      <c r="BF157" s="154">
        <f>IF(N157="snížená",J157,0)</f>
        <v>0</v>
      </c>
      <c r="BG157" s="154">
        <f>IF(N157="zákl. přenesená",J157,0)</f>
        <v>0</v>
      </c>
      <c r="BH157" s="154">
        <f>IF(N157="sníž. přenesená",J157,0)</f>
        <v>0</v>
      </c>
      <c r="BI157" s="154">
        <f>IF(N157="nulová",J157,0)</f>
        <v>0</v>
      </c>
      <c r="BJ157" s="17" t="s">
        <v>84</v>
      </c>
      <c r="BK157" s="154">
        <f>ROUND(I157*H157,2)</f>
        <v>0</v>
      </c>
      <c r="BL157" s="17" t="s">
        <v>843</v>
      </c>
      <c r="BM157" s="153" t="s">
        <v>899</v>
      </c>
    </row>
    <row r="158" spans="1:65" s="2" customFormat="1" ht="105.6">
      <c r="A158" s="30"/>
      <c r="B158" s="31"/>
      <c r="C158" s="30"/>
      <c r="D158" s="156" t="s">
        <v>167</v>
      </c>
      <c r="E158" s="30"/>
      <c r="F158" s="170" t="s">
        <v>900</v>
      </c>
      <c r="G158" s="30"/>
      <c r="H158" s="30"/>
      <c r="I158" s="30"/>
      <c r="J158" s="30"/>
      <c r="K158" s="30"/>
      <c r="L158" s="31"/>
      <c r="M158" s="179"/>
      <c r="N158" s="180"/>
      <c r="O158" s="181"/>
      <c r="P158" s="181"/>
      <c r="Q158" s="181"/>
      <c r="R158" s="181"/>
      <c r="S158" s="181"/>
      <c r="T158" s="182"/>
      <c r="U158" s="30"/>
      <c r="V158" s="30"/>
      <c r="W158" s="30"/>
      <c r="X158" s="30"/>
      <c r="Y158" s="30"/>
      <c r="Z158" s="30"/>
      <c r="AA158" s="30"/>
      <c r="AB158" s="30"/>
      <c r="AC158" s="30"/>
      <c r="AD158" s="30"/>
      <c r="AE158" s="30"/>
      <c r="AT158" s="17" t="s">
        <v>167</v>
      </c>
      <c r="AU158" s="17" t="s">
        <v>87</v>
      </c>
    </row>
    <row r="159" spans="1:65" s="2" customFormat="1" ht="6.9" customHeight="1">
      <c r="A159" s="30"/>
      <c r="B159" s="45"/>
      <c r="C159" s="46"/>
      <c r="D159" s="46"/>
      <c r="E159" s="46"/>
      <c r="F159" s="46"/>
      <c r="G159" s="46"/>
      <c r="H159" s="46"/>
      <c r="I159" s="46"/>
      <c r="J159" s="46"/>
      <c r="K159" s="46"/>
      <c r="L159" s="31"/>
      <c r="M159" s="30"/>
      <c r="O159" s="30"/>
      <c r="P159" s="30"/>
      <c r="Q159" s="30"/>
      <c r="R159" s="30"/>
      <c r="S159" s="30"/>
      <c r="T159" s="30"/>
      <c r="U159" s="30"/>
      <c r="V159" s="30"/>
      <c r="W159" s="30"/>
      <c r="X159" s="30"/>
      <c r="Y159" s="30"/>
      <c r="Z159" s="30"/>
      <c r="AA159" s="30"/>
      <c r="AB159" s="30"/>
      <c r="AC159" s="30"/>
      <c r="AD159" s="30"/>
      <c r="AE159" s="30"/>
    </row>
  </sheetData>
  <autoFilter ref="C126:K158" xr:uid="{00000000-0009-0000-0000-000005000000}"/>
  <mergeCells count="11">
    <mergeCell ref="L2:V2"/>
    <mergeCell ref="E87:H87"/>
    <mergeCell ref="E89:H89"/>
    <mergeCell ref="E115:H115"/>
    <mergeCell ref="E117:H117"/>
    <mergeCell ref="E119:H119"/>
    <mergeCell ref="E7:H7"/>
    <mergeCell ref="E9:H9"/>
    <mergeCell ref="E11:H11"/>
    <mergeCell ref="E29:H29"/>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01 - Víceúčelová sport...</vt:lpstr>
      <vt:lpstr>1 - Stavebně technické ře...</vt:lpstr>
      <vt:lpstr>2 - Stavebně technické ře...</vt:lpstr>
      <vt:lpstr>SO 03 - Kabelový přívod N...</vt:lpstr>
      <vt:lpstr>VON - Vedlejší a ostatní ...</vt:lpstr>
      <vt:lpstr>'1 - Stavebně technické ře...'!Názvy_tisku</vt:lpstr>
      <vt:lpstr>'2 - Stavebně technické ře...'!Názvy_tisku</vt:lpstr>
      <vt:lpstr>'Rekapitulace stavby'!Názvy_tisku</vt:lpstr>
      <vt:lpstr>'SO 01 - Víceúčelová sport...'!Názvy_tisku</vt:lpstr>
      <vt:lpstr>'SO 03 - Kabelový přívod N...'!Názvy_tisku</vt:lpstr>
      <vt:lpstr>'VON - Vedlejší a ostatní ...'!Názvy_tisku</vt:lpstr>
      <vt:lpstr>'1 - Stavebně technické ře...'!Oblast_tisku</vt:lpstr>
      <vt:lpstr>'2 - Stavebně technické ře...'!Oblast_tisku</vt:lpstr>
      <vt:lpstr>'Rekapitulace stavby'!Oblast_tisku</vt:lpstr>
      <vt:lpstr>'SO 01 - Víceúčelová sport...'!Oblast_tisku</vt:lpstr>
      <vt:lpstr>'SO 03 - Kabelový přívod N...'!Oblast_tisku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Tereza Divecká</cp:lastModifiedBy>
  <dcterms:created xsi:type="dcterms:W3CDTF">2021-10-29T10:56:10Z</dcterms:created>
  <dcterms:modified xsi:type="dcterms:W3CDTF">2022-06-08T08:29:33Z</dcterms:modified>
</cp:coreProperties>
</file>